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definedNames>
    <definedName name="CO2_change">Sheet1!$F$2</definedName>
    <definedName name="CO2_final">Sheet1!$F$3</definedName>
    <definedName name="CO2_init">Sheet1!$F$1</definedName>
    <definedName name="Krate">Sheet1!$F$5</definedName>
    <definedName name="solver_adj" localSheetId="0" hidden="1">Sheet1!$F$1:$F$5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Sheet1!$J$3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Tinit">Sheet1!$F$4</definedName>
  </definedNames>
  <calcPr calcId="125725"/>
</workbook>
</file>

<file path=xl/calcChain.xml><?xml version="1.0" encoding="utf-8"?>
<calcChain xmlns="http://schemas.openxmlformats.org/spreadsheetml/2006/main">
  <c r="G5" i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11"/>
  <c r="H11" s="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11"/>
  <c r="J3" l="1"/>
</calcChain>
</file>

<file path=xl/sharedStrings.xml><?xml version="1.0" encoding="utf-8"?>
<sst xmlns="http://schemas.openxmlformats.org/spreadsheetml/2006/main" count="14" uniqueCount="14">
  <si>
    <t>Date</t>
  </si>
  <si>
    <t>Time</t>
  </si>
  <si>
    <t>CO2</t>
  </si>
  <si>
    <t>Temperature</t>
  </si>
  <si>
    <t>Humidity</t>
  </si>
  <si>
    <t>Minutes</t>
  </si>
  <si>
    <t>Estimate CO2</t>
  </si>
  <si>
    <t>Diff^2</t>
  </si>
  <si>
    <t>CO2 init</t>
  </si>
  <si>
    <t>CO2 change</t>
  </si>
  <si>
    <t>CO2 final</t>
  </si>
  <si>
    <t>Tinit</t>
  </si>
  <si>
    <t>Krate</t>
  </si>
  <si>
    <t>Summ Diff^2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</si>
</sst>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2125240594925635"/>
          <c:y val="0.19480351414406533"/>
          <c:w val="0.60513648293963251"/>
          <c:h val="0.68921660834062404"/>
        </c:manualLayout>
      </c:layout>
      <c:scatterChart>
        <c:scatterStyle val="smoothMarker"/>
        <c:ser>
          <c:idx val="0"/>
          <c:order val="0"/>
          <c:tx>
            <c:v>400 to 600 (5 seconds)</c:v>
          </c:tx>
          <c:xVal>
            <c:numRef>
              <c:f>Sheet1!$B$11:$B$35</c:f>
              <c:numCache>
                <c:formatCode>h:mm:ss</c:formatCode>
                <c:ptCount val="25"/>
                <c:pt idx="0">
                  <c:v>0.68901620370370376</c:v>
                </c:pt>
                <c:pt idx="1">
                  <c:v>0.68976851851851861</c:v>
                </c:pt>
                <c:pt idx="2">
                  <c:v>0.69052083333333336</c:v>
                </c:pt>
                <c:pt idx="3">
                  <c:v>0.69127314814814811</c:v>
                </c:pt>
                <c:pt idx="4">
                  <c:v>0.69202546296296286</c:v>
                </c:pt>
                <c:pt idx="5">
                  <c:v>0.69277777777777771</c:v>
                </c:pt>
                <c:pt idx="6">
                  <c:v>0.69353009259259257</c:v>
                </c:pt>
                <c:pt idx="7">
                  <c:v>0.69428240740740732</c:v>
                </c:pt>
                <c:pt idx="8">
                  <c:v>0.69503472222222218</c:v>
                </c:pt>
                <c:pt idx="9">
                  <c:v>0.69578703703703704</c:v>
                </c:pt>
                <c:pt idx="10">
                  <c:v>0.69653935185185178</c:v>
                </c:pt>
                <c:pt idx="11">
                  <c:v>0.69729166666666664</c:v>
                </c:pt>
                <c:pt idx="12">
                  <c:v>0.6980439814814815</c:v>
                </c:pt>
                <c:pt idx="13">
                  <c:v>0.69879629629629625</c:v>
                </c:pt>
                <c:pt idx="14">
                  <c:v>0.69954861111111111</c:v>
                </c:pt>
                <c:pt idx="15">
                  <c:v>0.70030092592592597</c:v>
                </c:pt>
                <c:pt idx="16">
                  <c:v>0.70105324074074071</c:v>
                </c:pt>
                <c:pt idx="17">
                  <c:v>0.70180555555555557</c:v>
                </c:pt>
                <c:pt idx="18">
                  <c:v>0.70255787037037043</c:v>
                </c:pt>
                <c:pt idx="19">
                  <c:v>0.70331018518518518</c:v>
                </c:pt>
                <c:pt idx="20">
                  <c:v>0.70406250000000004</c:v>
                </c:pt>
                <c:pt idx="21">
                  <c:v>0.70481481481481489</c:v>
                </c:pt>
                <c:pt idx="22">
                  <c:v>0.70556712962962964</c:v>
                </c:pt>
                <c:pt idx="23">
                  <c:v>0.7063194444444445</c:v>
                </c:pt>
                <c:pt idx="24">
                  <c:v>0.70707175925925936</c:v>
                </c:pt>
              </c:numCache>
            </c:numRef>
          </c:xVal>
          <c:yVal>
            <c:numRef>
              <c:f>Sheet1!$C$11:$C$35</c:f>
              <c:numCache>
                <c:formatCode>0.00</c:formatCode>
                <c:ptCount val="25"/>
                <c:pt idx="0">
                  <c:v>422</c:v>
                </c:pt>
                <c:pt idx="1">
                  <c:v>444</c:v>
                </c:pt>
                <c:pt idx="2">
                  <c:v>460</c:v>
                </c:pt>
                <c:pt idx="3" formatCode="General">
                  <c:v>460</c:v>
                </c:pt>
                <c:pt idx="4">
                  <c:v>483</c:v>
                </c:pt>
                <c:pt idx="5">
                  <c:v>518</c:v>
                </c:pt>
                <c:pt idx="6">
                  <c:v>528</c:v>
                </c:pt>
                <c:pt idx="7">
                  <c:v>536</c:v>
                </c:pt>
                <c:pt idx="8" formatCode="General">
                  <c:v>536</c:v>
                </c:pt>
                <c:pt idx="9">
                  <c:v>551</c:v>
                </c:pt>
                <c:pt idx="10">
                  <c:v>558</c:v>
                </c:pt>
                <c:pt idx="11">
                  <c:v>579</c:v>
                </c:pt>
                <c:pt idx="12">
                  <c:v>582</c:v>
                </c:pt>
                <c:pt idx="13">
                  <c:v>589</c:v>
                </c:pt>
                <c:pt idx="14">
                  <c:v>589</c:v>
                </c:pt>
                <c:pt idx="15">
                  <c:v>599</c:v>
                </c:pt>
                <c:pt idx="16">
                  <c:v>608</c:v>
                </c:pt>
                <c:pt idx="17">
                  <c:v>614</c:v>
                </c:pt>
                <c:pt idx="18">
                  <c:v>614</c:v>
                </c:pt>
                <c:pt idx="19" formatCode="General">
                  <c:v>614</c:v>
                </c:pt>
                <c:pt idx="20">
                  <c:v>622</c:v>
                </c:pt>
                <c:pt idx="21">
                  <c:v>629</c:v>
                </c:pt>
                <c:pt idx="22">
                  <c:v>630</c:v>
                </c:pt>
                <c:pt idx="23">
                  <c:v>633</c:v>
                </c:pt>
                <c:pt idx="24">
                  <c:v>639</c:v>
                </c:pt>
              </c:numCache>
            </c:numRef>
          </c:yVal>
          <c:smooth val="1"/>
        </c:ser>
        <c:ser>
          <c:idx val="1"/>
          <c:order val="1"/>
          <c:tx>
            <c:v>Estimate CO2</c:v>
          </c:tx>
          <c:xVal>
            <c:numRef>
              <c:f>Sheet1!$B$11:$B$35</c:f>
              <c:numCache>
                <c:formatCode>h:mm:ss</c:formatCode>
                <c:ptCount val="25"/>
                <c:pt idx="0">
                  <c:v>0.68901620370370376</c:v>
                </c:pt>
                <c:pt idx="1">
                  <c:v>0.68976851851851861</c:v>
                </c:pt>
                <c:pt idx="2">
                  <c:v>0.69052083333333336</c:v>
                </c:pt>
                <c:pt idx="3">
                  <c:v>0.69127314814814811</c:v>
                </c:pt>
                <c:pt idx="4">
                  <c:v>0.69202546296296286</c:v>
                </c:pt>
                <c:pt idx="5">
                  <c:v>0.69277777777777771</c:v>
                </c:pt>
                <c:pt idx="6">
                  <c:v>0.69353009259259257</c:v>
                </c:pt>
                <c:pt idx="7">
                  <c:v>0.69428240740740732</c:v>
                </c:pt>
                <c:pt idx="8">
                  <c:v>0.69503472222222218</c:v>
                </c:pt>
                <c:pt idx="9">
                  <c:v>0.69578703703703704</c:v>
                </c:pt>
                <c:pt idx="10">
                  <c:v>0.69653935185185178</c:v>
                </c:pt>
                <c:pt idx="11">
                  <c:v>0.69729166666666664</c:v>
                </c:pt>
                <c:pt idx="12">
                  <c:v>0.6980439814814815</c:v>
                </c:pt>
                <c:pt idx="13">
                  <c:v>0.69879629629629625</c:v>
                </c:pt>
                <c:pt idx="14">
                  <c:v>0.69954861111111111</c:v>
                </c:pt>
                <c:pt idx="15">
                  <c:v>0.70030092592592597</c:v>
                </c:pt>
                <c:pt idx="16">
                  <c:v>0.70105324074074071</c:v>
                </c:pt>
                <c:pt idx="17">
                  <c:v>0.70180555555555557</c:v>
                </c:pt>
                <c:pt idx="18">
                  <c:v>0.70255787037037043</c:v>
                </c:pt>
                <c:pt idx="19">
                  <c:v>0.70331018518518518</c:v>
                </c:pt>
                <c:pt idx="20">
                  <c:v>0.70406250000000004</c:v>
                </c:pt>
                <c:pt idx="21">
                  <c:v>0.70481481481481489</c:v>
                </c:pt>
                <c:pt idx="22">
                  <c:v>0.70556712962962964</c:v>
                </c:pt>
                <c:pt idx="23">
                  <c:v>0.7063194444444445</c:v>
                </c:pt>
                <c:pt idx="24">
                  <c:v>0.70707175925925936</c:v>
                </c:pt>
              </c:numCache>
            </c:numRef>
          </c:xVal>
          <c:yVal>
            <c:numRef>
              <c:f>Sheet1!$G$11:$G$35</c:f>
              <c:numCache>
                <c:formatCode>General</c:formatCode>
                <c:ptCount val="25"/>
                <c:pt idx="0">
                  <c:v>419.50276940077873</c:v>
                </c:pt>
                <c:pt idx="1">
                  <c:v>439.95915605404502</c:v>
                </c:pt>
                <c:pt idx="2">
                  <c:v>458.73462078724555</c:v>
                </c:pt>
                <c:pt idx="3">
                  <c:v>475.96728664963337</c:v>
                </c:pt>
                <c:pt idx="4">
                  <c:v>491.78392698023316</c:v>
                </c:pt>
                <c:pt idx="5">
                  <c:v>506.3008980249449</c:v>
                </c:pt>
                <c:pt idx="6">
                  <c:v>519.62499491961103</c:v>
                </c:pt>
                <c:pt idx="7">
                  <c:v>531.85423733606717</c:v>
                </c:pt>
                <c:pt idx="8">
                  <c:v>543.07859057086705</c:v>
                </c:pt>
                <c:pt idx="9">
                  <c:v>553.38062738142673</c:v>
                </c:pt>
                <c:pt idx="10">
                  <c:v>562.83613543841363</c:v>
                </c:pt>
                <c:pt idx="11">
                  <c:v>571.51467486316994</c:v>
                </c:pt>
                <c:pt idx="12">
                  <c:v>579.48008995172393</c:v>
                </c:pt>
                <c:pt idx="13">
                  <c:v>586.79097884991393</c:v>
                </c:pt>
                <c:pt idx="14">
                  <c:v>593.5011246348439</c:v>
                </c:pt>
                <c:pt idx="15">
                  <c:v>599.65989097393594</c:v>
                </c:pt>
                <c:pt idx="16">
                  <c:v>605.31258527227965</c:v>
                </c:pt>
                <c:pt idx="17">
                  <c:v>610.50079197980097</c:v>
                </c:pt>
                <c:pt idx="18">
                  <c:v>615.26267851023897</c:v>
                </c:pt>
                <c:pt idx="19">
                  <c:v>619.63327602245681</c:v>
                </c:pt>
                <c:pt idx="20">
                  <c:v>623.6447371296689</c:v>
                </c:pt>
                <c:pt idx="21">
                  <c:v>627.32657243243671</c:v>
                </c:pt>
                <c:pt idx="22">
                  <c:v>630.70586761551499</c:v>
                </c:pt>
                <c:pt idx="23">
                  <c:v>633.80748270562822</c:v>
                </c:pt>
                <c:pt idx="24">
                  <c:v>636.654234956035</c:v>
                </c:pt>
              </c:numCache>
            </c:numRef>
          </c:yVal>
          <c:smooth val="1"/>
        </c:ser>
        <c:axId val="70398336"/>
        <c:axId val="70396544"/>
      </c:scatterChart>
      <c:valAx>
        <c:axId val="70398336"/>
        <c:scaling>
          <c:orientation val="minMax"/>
        </c:scaling>
        <c:axPos val="b"/>
        <c:numFmt formatCode="h:mm;@" sourceLinked="0"/>
        <c:tickLblPos val="nextTo"/>
        <c:crossAx val="70396544"/>
        <c:crosses val="autoZero"/>
        <c:crossBetween val="midCat"/>
      </c:valAx>
      <c:valAx>
        <c:axId val="70396544"/>
        <c:scaling>
          <c:orientation val="minMax"/>
        </c:scaling>
        <c:axPos val="l"/>
        <c:majorGridlines/>
        <c:numFmt formatCode="0.00" sourceLinked="1"/>
        <c:tickLblPos val="nextTo"/>
        <c:crossAx val="703983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2637795275591"/>
          <c:y val="0.36780584718576842"/>
          <c:w val="0.20006955380577429"/>
          <c:h val="0.2457542286380869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514350</xdr:colOff>
      <xdr:row>7</xdr:row>
      <xdr:rowOff>19050</xdr:rowOff>
    </xdr:from>
    <xdr:to>
      <xdr:col>17</xdr:col>
      <xdr:colOff>209550</xdr:colOff>
      <xdr:row>21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G6" sqref="G6"/>
    </sheetView>
  </sheetViews>
  <sheetFormatPr defaultRowHeight="15"/>
  <cols>
    <col min="1" max="1" width="9.5703125" bestFit="1" customWidth="1"/>
    <col min="4" max="4" width="12.5703125" bestFit="1" customWidth="1"/>
    <col min="5" max="5" width="11.28515625" bestFit="1" customWidth="1"/>
    <col min="7" max="7" width="12.7109375" bestFit="1" customWidth="1"/>
    <col min="9" max="9" width="12.28515625" bestFit="1" customWidth="1"/>
  </cols>
  <sheetData>
    <row r="1" spans="1:10">
      <c r="E1" t="s">
        <v>8</v>
      </c>
      <c r="F1">
        <v>437.80676802532355</v>
      </c>
    </row>
    <row r="2" spans="1:10">
      <c r="E2" t="s">
        <v>9</v>
      </c>
      <c r="F2">
        <v>230.64495606071395</v>
      </c>
    </row>
    <row r="3" spans="1:10">
      <c r="E3" t="s">
        <v>10</v>
      </c>
      <c r="F3">
        <v>639</v>
      </c>
      <c r="I3" t="s">
        <v>13</v>
      </c>
      <c r="J3">
        <f>SUM(H11:H35)</f>
        <v>812.54507764900529</v>
      </c>
    </row>
    <row r="4" spans="1:10">
      <c r="E4" t="s">
        <v>11</v>
      </c>
      <c r="F4">
        <v>993.14820758425219</v>
      </c>
    </row>
    <row r="5" spans="1:10">
      <c r="E5" t="s">
        <v>12</v>
      </c>
      <c r="F5">
        <v>7.9148482526627137E-2</v>
      </c>
      <c r="G5">
        <f>1/Krate</f>
        <v>12.63448101691122</v>
      </c>
    </row>
    <row r="10" spans="1:10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</row>
    <row r="11" spans="1:10">
      <c r="A11" s="2">
        <v>41473</v>
      </c>
      <c r="B11" s="3">
        <v>0.68901620370370376</v>
      </c>
      <c r="C11" s="5">
        <v>422</v>
      </c>
      <c r="D11" s="1">
        <v>24.4</v>
      </c>
      <c r="E11">
        <v>43.29</v>
      </c>
      <c r="F11" s="4">
        <f>B11*24*60</f>
        <v>992.18333333333339</v>
      </c>
      <c r="G11">
        <f>CO2_init+CO2_change*(1-EXP(-Krate*(F11-Tinit)))</f>
        <v>419.50276940077873</v>
      </c>
      <c r="H11">
        <f>(C11-G11)^2</f>
        <v>6.2361606656870148</v>
      </c>
    </row>
    <row r="12" spans="1:10">
      <c r="A12" s="2">
        <v>41473</v>
      </c>
      <c r="B12" s="3">
        <v>0.68976851851851861</v>
      </c>
      <c r="C12" s="5">
        <v>444</v>
      </c>
      <c r="D12" s="1">
        <v>24.45</v>
      </c>
      <c r="E12">
        <v>43.08</v>
      </c>
      <c r="F12" s="4">
        <f t="shared" ref="F12:F35" si="0">B12*24*60</f>
        <v>993.26666666666677</v>
      </c>
      <c r="G12">
        <f>CO2_init+CO2_change*(1-EXP(-Krate*(F12-Tinit)))</f>
        <v>439.95915605404502</v>
      </c>
      <c r="H12">
        <f t="shared" ref="H12:H35" si="1">(C12-G12)^2</f>
        <v>16.328419795560976</v>
      </c>
    </row>
    <row r="13" spans="1:10">
      <c r="A13" s="2">
        <v>41473</v>
      </c>
      <c r="B13" s="3">
        <v>0.69052083333333336</v>
      </c>
      <c r="C13" s="5">
        <v>460</v>
      </c>
      <c r="D13" s="1">
        <v>24.44</v>
      </c>
      <c r="E13">
        <v>43.08</v>
      </c>
      <c r="F13" s="4">
        <f t="shared" si="0"/>
        <v>994.35000000000014</v>
      </c>
      <c r="G13">
        <f>CO2_init+CO2_change*(1-EXP(-Krate*(F13-Tinit)))</f>
        <v>458.73462078724555</v>
      </c>
      <c r="H13">
        <f t="shared" si="1"/>
        <v>1.6011845520710803</v>
      </c>
    </row>
    <row r="14" spans="1:10">
      <c r="A14" s="2">
        <v>41473</v>
      </c>
      <c r="B14" s="3">
        <v>0.69127314814814811</v>
      </c>
      <c r="C14" s="4">
        <v>460</v>
      </c>
      <c r="D14" s="1">
        <v>24.44</v>
      </c>
      <c r="E14">
        <v>43.12</v>
      </c>
      <c r="F14" s="4">
        <f t="shared" si="0"/>
        <v>995.43333333333317</v>
      </c>
      <c r="G14">
        <f>CO2_init+CO2_change*(1-EXP(-Krate*(F14-Tinit)))</f>
        <v>475.96728664963337</v>
      </c>
      <c r="H14">
        <f t="shared" si="1"/>
        <v>254.95424295155991</v>
      </c>
    </row>
    <row r="15" spans="1:10">
      <c r="A15" s="2">
        <v>41473</v>
      </c>
      <c r="B15" s="3">
        <v>0.69202546296296286</v>
      </c>
      <c r="C15" s="5">
        <v>483</v>
      </c>
      <c r="D15" s="1">
        <v>24.45</v>
      </c>
      <c r="E15">
        <v>43.12</v>
      </c>
      <c r="F15" s="4">
        <f t="shared" si="0"/>
        <v>996.51666666666654</v>
      </c>
      <c r="G15">
        <f>CO2_init+CO2_change*(1-EXP(-Krate*(F15-Tinit)))</f>
        <v>491.78392698023316</v>
      </c>
      <c r="H15">
        <f t="shared" si="1"/>
        <v>77.157373194068072</v>
      </c>
    </row>
    <row r="16" spans="1:10">
      <c r="A16" s="2">
        <v>41473</v>
      </c>
      <c r="B16" s="3">
        <v>0.69277777777777771</v>
      </c>
      <c r="C16" s="5">
        <v>518</v>
      </c>
      <c r="D16" s="1">
        <v>24.41</v>
      </c>
      <c r="E16">
        <v>43.29</v>
      </c>
      <c r="F16" s="4">
        <f t="shared" si="0"/>
        <v>997.59999999999991</v>
      </c>
      <c r="G16">
        <f>CO2_init+CO2_change*(1-EXP(-Krate*(F16-Tinit)))</f>
        <v>506.3008980249449</v>
      </c>
      <c r="H16">
        <f t="shared" si="1"/>
        <v>136.86898702273814</v>
      </c>
    </row>
    <row r="17" spans="1:8">
      <c r="A17" s="2">
        <v>41473</v>
      </c>
      <c r="B17" s="3">
        <v>0.69353009259259257</v>
      </c>
      <c r="C17" s="5">
        <v>528</v>
      </c>
      <c r="D17" s="1">
        <v>24.4</v>
      </c>
      <c r="E17">
        <v>43.55</v>
      </c>
      <c r="F17" s="4">
        <f t="shared" si="0"/>
        <v>998.68333333333328</v>
      </c>
      <c r="G17">
        <f>CO2_init+CO2_change*(1-EXP(-Krate*(F17-Tinit)))</f>
        <v>519.62499491961103</v>
      </c>
      <c r="H17">
        <f t="shared" si="1"/>
        <v>70.140710096541113</v>
      </c>
    </row>
    <row r="18" spans="1:8">
      <c r="A18" s="2">
        <v>41473</v>
      </c>
      <c r="B18" s="3">
        <v>0.69428240740740732</v>
      </c>
      <c r="C18" s="5">
        <v>536</v>
      </c>
      <c r="D18" s="1">
        <v>24.45</v>
      </c>
      <c r="E18">
        <v>43.35</v>
      </c>
      <c r="F18" s="4">
        <f t="shared" si="0"/>
        <v>999.76666666666665</v>
      </c>
      <c r="G18">
        <f>CO2_init+CO2_change*(1-EXP(-Krate*(F18-Tinit)))</f>
        <v>531.85423733606717</v>
      </c>
      <c r="H18">
        <f t="shared" si="1"/>
        <v>17.187348065659421</v>
      </c>
    </row>
    <row r="19" spans="1:8">
      <c r="A19" s="2">
        <v>41473</v>
      </c>
      <c r="B19" s="3">
        <v>0.69503472222222218</v>
      </c>
      <c r="C19" s="4">
        <v>536</v>
      </c>
      <c r="D19" s="1">
        <v>24.46</v>
      </c>
      <c r="E19">
        <v>43.15</v>
      </c>
      <c r="F19" s="4">
        <f t="shared" si="0"/>
        <v>1000.8499999999999</v>
      </c>
      <c r="G19">
        <f>CO2_init+CO2_change*(1-EXP(-Krate*(F19-Tinit)))</f>
        <v>543.07859057086705</v>
      </c>
      <c r="H19">
        <f t="shared" si="1"/>
        <v>50.106444469967904</v>
      </c>
    </row>
    <row r="20" spans="1:8">
      <c r="A20" s="2">
        <v>41473</v>
      </c>
      <c r="B20" s="3">
        <v>0.69578703703703704</v>
      </c>
      <c r="C20" s="5">
        <v>551</v>
      </c>
      <c r="D20" s="1">
        <v>24.45</v>
      </c>
      <c r="E20">
        <v>43.12</v>
      </c>
      <c r="F20" s="4">
        <f t="shared" si="0"/>
        <v>1001.9333333333333</v>
      </c>
      <c r="G20">
        <f>CO2_init+CO2_change*(1-EXP(-Krate*(F20-Tinit)))</f>
        <v>553.38062738142673</v>
      </c>
      <c r="H20">
        <f t="shared" si="1"/>
        <v>5.6673867291987099</v>
      </c>
    </row>
    <row r="21" spans="1:8">
      <c r="A21" s="2">
        <v>41473</v>
      </c>
      <c r="B21" s="3">
        <v>0.69653935185185178</v>
      </c>
      <c r="C21" s="5">
        <v>558</v>
      </c>
      <c r="D21" s="1">
        <v>24.46</v>
      </c>
      <c r="E21">
        <v>43.12</v>
      </c>
      <c r="F21" s="4">
        <f t="shared" si="0"/>
        <v>1003.0166666666667</v>
      </c>
      <c r="G21">
        <f>CO2_init+CO2_change*(1-EXP(-Krate*(F21-Tinit)))</f>
        <v>562.83613543841363</v>
      </c>
      <c r="H21">
        <f t="shared" si="1"/>
        <v>23.38820597868024</v>
      </c>
    </row>
    <row r="22" spans="1:8">
      <c r="A22" s="2">
        <v>41473</v>
      </c>
      <c r="B22" s="3">
        <v>0.69729166666666664</v>
      </c>
      <c r="C22" s="5">
        <v>579</v>
      </c>
      <c r="D22" s="1">
        <v>24.42</v>
      </c>
      <c r="E22">
        <v>43.22</v>
      </c>
      <c r="F22" s="4">
        <f t="shared" si="0"/>
        <v>1004.0999999999999</v>
      </c>
      <c r="G22">
        <f>CO2_init+CO2_change*(1-EXP(-Krate*(F22-Tinit)))</f>
        <v>571.51467486316994</v>
      </c>
      <c r="H22">
        <f t="shared" si="1"/>
        <v>56.0300924040599</v>
      </c>
    </row>
    <row r="23" spans="1:8">
      <c r="A23" s="2">
        <v>41473</v>
      </c>
      <c r="B23" s="3">
        <v>0.6980439814814815</v>
      </c>
      <c r="C23" s="5">
        <v>582</v>
      </c>
      <c r="D23" s="1">
        <v>24.4</v>
      </c>
      <c r="E23">
        <v>43.22</v>
      </c>
      <c r="F23" s="4">
        <f t="shared" si="0"/>
        <v>1005.1833333333333</v>
      </c>
      <c r="G23">
        <f>CO2_init+CO2_change*(1-EXP(-Krate*(F23-Tinit)))</f>
        <v>579.48008995172393</v>
      </c>
      <c r="H23">
        <f t="shared" si="1"/>
        <v>6.3499466514027265</v>
      </c>
    </row>
    <row r="24" spans="1:8">
      <c r="A24" s="2">
        <v>41473</v>
      </c>
      <c r="B24" s="3">
        <v>0.69879629629629625</v>
      </c>
      <c r="C24" s="5">
        <v>589</v>
      </c>
      <c r="D24" s="1">
        <v>24.34</v>
      </c>
      <c r="E24">
        <v>43.32</v>
      </c>
      <c r="F24" s="4">
        <f t="shared" si="0"/>
        <v>1006.2666666666667</v>
      </c>
      <c r="G24">
        <f>CO2_init+CO2_change*(1-EXP(-Krate*(F24-Tinit)))</f>
        <v>586.79097884991393</v>
      </c>
      <c r="H24">
        <f t="shared" si="1"/>
        <v>4.8797744415275979</v>
      </c>
    </row>
    <row r="25" spans="1:8">
      <c r="A25" s="2">
        <v>41473</v>
      </c>
      <c r="B25" s="3">
        <v>0.69954861111111111</v>
      </c>
      <c r="C25" s="5">
        <v>589</v>
      </c>
      <c r="D25" s="1">
        <v>24.4</v>
      </c>
      <c r="E25">
        <v>43.55</v>
      </c>
      <c r="F25" s="4">
        <f t="shared" si="0"/>
        <v>1007.35</v>
      </c>
      <c r="G25">
        <f>CO2_init+CO2_change*(1-EXP(-Krate*(F25-Tinit)))</f>
        <v>593.5011246348439</v>
      </c>
      <c r="H25">
        <f t="shared" si="1"/>
        <v>20.260122978398673</v>
      </c>
    </row>
    <row r="26" spans="1:8">
      <c r="A26" s="2">
        <v>41473</v>
      </c>
      <c r="B26" s="3">
        <v>0.70030092592592597</v>
      </c>
      <c r="C26" s="5">
        <v>599</v>
      </c>
      <c r="D26" s="1">
        <v>24.44</v>
      </c>
      <c r="E26">
        <v>43.22</v>
      </c>
      <c r="F26" s="4">
        <f t="shared" si="0"/>
        <v>1008.4333333333334</v>
      </c>
      <c r="G26">
        <f>CO2_init+CO2_change*(1-EXP(-Krate*(F26-Tinit)))</f>
        <v>599.65989097393594</v>
      </c>
      <c r="H26">
        <f t="shared" si="1"/>
        <v>0.43545609748212899</v>
      </c>
    </row>
    <row r="27" spans="1:8">
      <c r="A27" s="2">
        <v>41473</v>
      </c>
      <c r="B27" s="3">
        <v>0.70105324074074071</v>
      </c>
      <c r="C27" s="5">
        <v>608</v>
      </c>
      <c r="D27" s="1">
        <v>24.53</v>
      </c>
      <c r="E27">
        <v>42.85</v>
      </c>
      <c r="F27" s="4">
        <f t="shared" si="0"/>
        <v>1009.5166666666667</v>
      </c>
      <c r="G27">
        <f>CO2_init+CO2_change*(1-EXP(-Krate*(F27-Tinit)))</f>
        <v>605.31258527227965</v>
      </c>
      <c r="H27">
        <f t="shared" si="1"/>
        <v>7.222197918768253</v>
      </c>
    </row>
    <row r="28" spans="1:8">
      <c r="A28" s="2">
        <v>41473</v>
      </c>
      <c r="B28" s="3">
        <v>0.70180555555555557</v>
      </c>
      <c r="C28" s="5">
        <v>614</v>
      </c>
      <c r="D28" s="1">
        <v>24.46</v>
      </c>
      <c r="E28">
        <v>42.98</v>
      </c>
      <c r="F28" s="4">
        <f t="shared" si="0"/>
        <v>1010.6</v>
      </c>
      <c r="G28">
        <f>CO2_init+CO2_change*(1-EXP(-Krate*(F28-Tinit)))</f>
        <v>610.50079197980097</v>
      </c>
      <c r="H28">
        <f t="shared" si="1"/>
        <v>12.244456768625248</v>
      </c>
    </row>
    <row r="29" spans="1:8">
      <c r="A29" s="2">
        <v>41473</v>
      </c>
      <c r="B29" s="3">
        <v>0.70255787037037043</v>
      </c>
      <c r="C29" s="5">
        <v>614</v>
      </c>
      <c r="D29" s="1">
        <v>24.43</v>
      </c>
      <c r="E29">
        <v>43.08</v>
      </c>
      <c r="F29" s="4">
        <f t="shared" si="0"/>
        <v>1011.6833333333334</v>
      </c>
      <c r="G29">
        <f>CO2_init+CO2_change*(1-EXP(-Krate*(F29-Tinit)))</f>
        <v>615.26267851023897</v>
      </c>
      <c r="H29">
        <f t="shared" si="1"/>
        <v>1.5943570202193056</v>
      </c>
    </row>
    <row r="30" spans="1:8">
      <c r="A30" s="2">
        <v>41473</v>
      </c>
      <c r="B30" s="3">
        <v>0.70331018518518518</v>
      </c>
      <c r="C30" s="4">
        <v>614</v>
      </c>
      <c r="D30" s="1">
        <v>24.48</v>
      </c>
      <c r="E30">
        <v>43.08</v>
      </c>
      <c r="F30" s="4">
        <f t="shared" si="0"/>
        <v>1012.7666666666667</v>
      </c>
      <c r="G30">
        <f>CO2_init+CO2_change*(1-EXP(-Krate*(F30-Tinit)))</f>
        <v>619.63327602245681</v>
      </c>
      <c r="H30">
        <f t="shared" si="1"/>
        <v>31.733798745186839</v>
      </c>
    </row>
    <row r="31" spans="1:8">
      <c r="A31" s="2">
        <v>41473</v>
      </c>
      <c r="B31" s="3">
        <v>0.70406250000000004</v>
      </c>
      <c r="C31" s="5">
        <v>622</v>
      </c>
      <c r="D31" s="1">
        <v>24.48</v>
      </c>
      <c r="E31">
        <v>42.95</v>
      </c>
      <c r="F31" s="4">
        <f t="shared" si="0"/>
        <v>1013.85</v>
      </c>
      <c r="G31">
        <f>CO2_init+CO2_change*(1-EXP(-Krate*(F31-Tinit)))</f>
        <v>623.6447371296689</v>
      </c>
      <c r="H31">
        <f t="shared" si="1"/>
        <v>2.7051602257114822</v>
      </c>
    </row>
    <row r="32" spans="1:8">
      <c r="A32" s="2">
        <v>41473</v>
      </c>
      <c r="B32" s="3">
        <v>0.70481481481481489</v>
      </c>
      <c r="C32" s="5">
        <v>629</v>
      </c>
      <c r="D32" s="1">
        <v>24.47</v>
      </c>
      <c r="E32">
        <v>43.02</v>
      </c>
      <c r="F32" s="4">
        <f t="shared" si="0"/>
        <v>1014.9333333333334</v>
      </c>
      <c r="G32">
        <f>CO2_init+CO2_change*(1-EXP(-Krate*(F32-Tinit)))</f>
        <v>627.32657243243671</v>
      </c>
      <c r="H32">
        <f t="shared" si="1"/>
        <v>2.8003598238808043</v>
      </c>
    </row>
    <row r="33" spans="1:8">
      <c r="A33" s="2">
        <v>41473</v>
      </c>
      <c r="B33" s="3">
        <v>0.70556712962962964</v>
      </c>
      <c r="C33" s="5">
        <v>630</v>
      </c>
      <c r="D33" s="1">
        <v>24.46</v>
      </c>
      <c r="E33">
        <v>43.02</v>
      </c>
      <c r="F33" s="4">
        <f t="shared" si="0"/>
        <v>1016.0166666666668</v>
      </c>
      <c r="G33">
        <f>CO2_init+CO2_change*(1-EXP(-Krate*(F33-Tinit)))</f>
        <v>630.70586761551499</v>
      </c>
      <c r="H33">
        <f t="shared" si="1"/>
        <v>0.4982490906328173</v>
      </c>
    </row>
    <row r="34" spans="1:8">
      <c r="A34" s="2">
        <v>41473</v>
      </c>
      <c r="B34" s="3">
        <v>0.7063194444444445</v>
      </c>
      <c r="C34" s="5">
        <v>633</v>
      </c>
      <c r="D34" s="1">
        <v>24.43</v>
      </c>
      <c r="E34">
        <v>43.08</v>
      </c>
      <c r="F34" s="4">
        <f t="shared" si="0"/>
        <v>1017.1000000000001</v>
      </c>
      <c r="G34">
        <f>CO2_init+CO2_change*(1-EXP(-Krate*(F34-Tinit)))</f>
        <v>633.80748270562822</v>
      </c>
      <c r="H34">
        <f t="shared" si="1"/>
        <v>0.6520283198886665</v>
      </c>
    </row>
    <row r="35" spans="1:8">
      <c r="A35" s="2">
        <v>41473</v>
      </c>
      <c r="B35" s="3">
        <v>0.70707175925925936</v>
      </c>
      <c r="C35" s="5">
        <v>639</v>
      </c>
      <c r="D35" s="1">
        <v>24.44</v>
      </c>
      <c r="E35">
        <v>43.08</v>
      </c>
      <c r="F35" s="4">
        <f t="shared" si="0"/>
        <v>1018.1833333333334</v>
      </c>
      <c r="G35">
        <f>CO2_init+CO2_change*(1-EXP(-Krate*(F35-Tinit)))</f>
        <v>636.654234956035</v>
      </c>
      <c r="H35">
        <f t="shared" si="1"/>
        <v>5.5026136414881295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CO2_change</vt:lpstr>
      <vt:lpstr>CO2_final</vt:lpstr>
      <vt:lpstr>CO2_init</vt:lpstr>
      <vt:lpstr>Krate</vt:lpstr>
      <vt:lpstr>Tinit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2013-07-18T23:59:15Z</dcterms:created>
  <dcterms:modified xsi:type="dcterms:W3CDTF">2013-07-19T15:55:34Z</dcterms:modified>
</cp:coreProperties>
</file>