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05" windowWidth="20100" windowHeight="9270"/>
  </bookViews>
  <sheets>
    <sheet name="Sheet1" sheetId="1" r:id="rId1"/>
    <sheet name="Sheet2" sheetId="2" r:id="rId2"/>
    <sheet name="Sheet3" sheetId="3" r:id="rId3"/>
  </sheets>
  <definedNames>
    <definedName name="CO2_change">Sheet1!$F$2</definedName>
    <definedName name="CO2_final">Sheet1!$F$3</definedName>
    <definedName name="CO2_initial">Sheet1!$F$1</definedName>
    <definedName name="krate">Sheet1!$F$5</definedName>
    <definedName name="solver_adj" localSheetId="0" hidden="1">Sheet1!$F$1:$F$5</definedName>
    <definedName name="solver_cvg" localSheetId="0" hidden="1">0.0001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in" localSheetId="0" hidden="1">2</definedName>
    <definedName name="solver_neg" localSheetId="0" hidden="1">2</definedName>
    <definedName name="solver_num" localSheetId="0" hidden="1">0</definedName>
    <definedName name="solver_nwt" localSheetId="0" hidden="1">1</definedName>
    <definedName name="solver_opt" localSheetId="0" hidden="1">Sheet1!$J$3</definedName>
    <definedName name="solver_pre" localSheetId="0" hidden="1">0.000001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2</definedName>
    <definedName name="solver_val" localSheetId="0" hidden="1">0</definedName>
    <definedName name="Tinit">Sheet1!$F$4</definedName>
  </definedNames>
  <calcPr calcId="125725"/>
</workbook>
</file>

<file path=xl/calcChain.xml><?xml version="1.0" encoding="utf-8"?>
<calcChain xmlns="http://schemas.openxmlformats.org/spreadsheetml/2006/main">
  <c r="G5" i="1"/>
  <c r="G10"/>
  <c r="H10" s="1"/>
  <c r="G11"/>
  <c r="H11" s="1"/>
  <c r="G12"/>
  <c r="H12" s="1"/>
  <c r="G13"/>
  <c r="H13" s="1"/>
  <c r="G14"/>
  <c r="H14" s="1"/>
  <c r="G15"/>
  <c r="H15" s="1"/>
  <c r="G16"/>
  <c r="H16" s="1"/>
  <c r="G17"/>
  <c r="H17" s="1"/>
  <c r="G18"/>
  <c r="H18" s="1"/>
  <c r="G19"/>
  <c r="H19" s="1"/>
  <c r="G20"/>
  <c r="H20" s="1"/>
  <c r="G21"/>
  <c r="H21" s="1"/>
  <c r="G22"/>
  <c r="H22" s="1"/>
  <c r="G9"/>
  <c r="H9" s="1"/>
  <c r="F10"/>
  <c r="F11"/>
  <c r="F12"/>
  <c r="F13"/>
  <c r="F14"/>
  <c r="F15"/>
  <c r="F16"/>
  <c r="F17"/>
  <c r="F18"/>
  <c r="F19"/>
  <c r="F20"/>
  <c r="F21"/>
  <c r="F22"/>
  <c r="F9"/>
  <c r="J3" l="1"/>
</calcChain>
</file>

<file path=xl/sharedStrings.xml><?xml version="1.0" encoding="utf-8"?>
<sst xmlns="http://schemas.openxmlformats.org/spreadsheetml/2006/main" count="14" uniqueCount="14">
  <si>
    <t>Date</t>
  </si>
  <si>
    <t>Time</t>
  </si>
  <si>
    <t>CO2</t>
  </si>
  <si>
    <t>Temperature</t>
  </si>
  <si>
    <t>Humidity</t>
  </si>
  <si>
    <t>CO2 estimate</t>
  </si>
  <si>
    <t>Minutes</t>
  </si>
  <si>
    <t>Diff^2</t>
  </si>
  <si>
    <t>CO2 initial</t>
  </si>
  <si>
    <t>CO2 change</t>
  </si>
  <si>
    <t>CO2 final</t>
  </si>
  <si>
    <t>Tinit</t>
  </si>
  <si>
    <t>krate</t>
  </si>
  <si>
    <t>Sum Diff^2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</si>
</sst>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1" fontId="0" fillId="0" borderId="0" xfId="0" applyNumberFormat="1"/>
    <xf numFmtId="49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8.607174103237096E-2"/>
          <c:y val="0.19480351414406533"/>
          <c:w val="0.65690048118985123"/>
          <c:h val="0.68921660834062404"/>
        </c:manualLayout>
      </c:layout>
      <c:scatterChart>
        <c:scatterStyle val="smoothMarker"/>
        <c:ser>
          <c:idx val="0"/>
          <c:order val="0"/>
          <c:tx>
            <c:v>400 to 600 (full time)</c:v>
          </c:tx>
          <c:xVal>
            <c:numRef>
              <c:f>Sheet1!$B$9:$B$22</c:f>
              <c:numCache>
                <c:formatCode>h:mm:ss</c:formatCode>
                <c:ptCount val="14"/>
                <c:pt idx="0">
                  <c:v>0.4450925925925926</c:v>
                </c:pt>
                <c:pt idx="1">
                  <c:v>0.44578703703703698</c:v>
                </c:pt>
                <c:pt idx="2">
                  <c:v>0.44648148148148148</c:v>
                </c:pt>
                <c:pt idx="3">
                  <c:v>0.44722222222222219</c:v>
                </c:pt>
                <c:pt idx="4">
                  <c:v>0.44791666666666669</c:v>
                </c:pt>
                <c:pt idx="5">
                  <c:v>0.44861111111111113</c:v>
                </c:pt>
                <c:pt idx="6">
                  <c:v>0.44930555555555557</c:v>
                </c:pt>
                <c:pt idx="7">
                  <c:v>0.45</c:v>
                </c:pt>
                <c:pt idx="8">
                  <c:v>0.45071759259259259</c:v>
                </c:pt>
                <c:pt idx="9">
                  <c:v>0.45145833333333335</c:v>
                </c:pt>
                <c:pt idx="10">
                  <c:v>0.45215277777777779</c:v>
                </c:pt>
                <c:pt idx="11">
                  <c:v>0.45284722222222223</c:v>
                </c:pt>
                <c:pt idx="12">
                  <c:v>0.45354166666666668</c:v>
                </c:pt>
                <c:pt idx="13">
                  <c:v>0.45423611111111112</c:v>
                </c:pt>
              </c:numCache>
            </c:numRef>
          </c:xVal>
          <c:yVal>
            <c:numRef>
              <c:f>Sheet1!$C$9:$C$22</c:f>
              <c:numCache>
                <c:formatCode>General</c:formatCode>
                <c:ptCount val="14"/>
                <c:pt idx="0">
                  <c:v>429</c:v>
                </c:pt>
                <c:pt idx="1">
                  <c:v>454</c:v>
                </c:pt>
                <c:pt idx="2">
                  <c:v>478</c:v>
                </c:pt>
                <c:pt idx="3">
                  <c:v>502</c:v>
                </c:pt>
                <c:pt idx="4">
                  <c:v>520</c:v>
                </c:pt>
                <c:pt idx="5">
                  <c:v>540</c:v>
                </c:pt>
                <c:pt idx="6">
                  <c:v>553</c:v>
                </c:pt>
                <c:pt idx="7">
                  <c:v>567</c:v>
                </c:pt>
                <c:pt idx="8">
                  <c:v>580</c:v>
                </c:pt>
                <c:pt idx="9">
                  <c:v>589</c:v>
                </c:pt>
                <c:pt idx="10">
                  <c:v>596</c:v>
                </c:pt>
                <c:pt idx="11">
                  <c:v>605</c:v>
                </c:pt>
                <c:pt idx="12">
                  <c:v>612</c:v>
                </c:pt>
                <c:pt idx="13">
                  <c:v>623</c:v>
                </c:pt>
              </c:numCache>
            </c:numRef>
          </c:yVal>
          <c:smooth val="1"/>
        </c:ser>
        <c:ser>
          <c:idx val="1"/>
          <c:order val="1"/>
          <c:tx>
            <c:v>CO2 estimate</c:v>
          </c:tx>
          <c:xVal>
            <c:numRef>
              <c:f>Sheet1!$B$9:$B$22</c:f>
              <c:numCache>
                <c:formatCode>h:mm:ss</c:formatCode>
                <c:ptCount val="14"/>
                <c:pt idx="0">
                  <c:v>0.4450925925925926</c:v>
                </c:pt>
                <c:pt idx="1">
                  <c:v>0.44578703703703698</c:v>
                </c:pt>
                <c:pt idx="2">
                  <c:v>0.44648148148148148</c:v>
                </c:pt>
                <c:pt idx="3">
                  <c:v>0.44722222222222219</c:v>
                </c:pt>
                <c:pt idx="4">
                  <c:v>0.44791666666666669</c:v>
                </c:pt>
                <c:pt idx="5">
                  <c:v>0.44861111111111113</c:v>
                </c:pt>
                <c:pt idx="6">
                  <c:v>0.44930555555555557</c:v>
                </c:pt>
                <c:pt idx="7">
                  <c:v>0.45</c:v>
                </c:pt>
                <c:pt idx="8">
                  <c:v>0.45071759259259259</c:v>
                </c:pt>
                <c:pt idx="9">
                  <c:v>0.45145833333333335</c:v>
                </c:pt>
                <c:pt idx="10">
                  <c:v>0.45215277777777779</c:v>
                </c:pt>
                <c:pt idx="11">
                  <c:v>0.45284722222222223</c:v>
                </c:pt>
                <c:pt idx="12">
                  <c:v>0.45354166666666668</c:v>
                </c:pt>
                <c:pt idx="13">
                  <c:v>0.45423611111111112</c:v>
                </c:pt>
              </c:numCache>
            </c:numRef>
          </c:xVal>
          <c:yVal>
            <c:numRef>
              <c:f>Sheet1!$G$9:$G$22</c:f>
              <c:numCache>
                <c:formatCode>General</c:formatCode>
                <c:ptCount val="14"/>
                <c:pt idx="0">
                  <c:v>427.73264560338578</c:v>
                </c:pt>
                <c:pt idx="1">
                  <c:v>455.046366686905</c:v>
                </c:pt>
                <c:pt idx="2">
                  <c:v>479.28715814764655</c:v>
                </c:pt>
                <c:pt idx="3">
                  <c:v>502.14573287558915</c:v>
                </c:pt>
                <c:pt idx="4">
                  <c:v>521.0876111222417</c:v>
                </c:pt>
                <c:pt idx="5">
                  <c:v>537.89843375046496</c:v>
                </c:pt>
                <c:pt idx="6">
                  <c:v>552.81795512831604</c:v>
                </c:pt>
                <c:pt idx="7">
                  <c:v>566.05895606365686</c:v>
                </c:pt>
                <c:pt idx="8">
                  <c:v>578.17834564363636</c:v>
                </c:pt>
                <c:pt idx="9">
                  <c:v>589.21560610647623</c:v>
                </c:pt>
                <c:pt idx="10">
                  <c:v>598.36169007505089</c:v>
                </c:pt>
                <c:pt idx="11">
                  <c:v>606.47879405684421</c:v>
                </c:pt>
                <c:pt idx="12">
                  <c:v>613.68268342388137</c:v>
                </c:pt>
                <c:pt idx="13">
                  <c:v>620.07609936741403</c:v>
                </c:pt>
              </c:numCache>
            </c:numRef>
          </c:yVal>
          <c:smooth val="1"/>
        </c:ser>
        <c:axId val="173248896"/>
        <c:axId val="151108224"/>
      </c:scatterChart>
      <c:valAx>
        <c:axId val="173248896"/>
        <c:scaling>
          <c:orientation val="minMax"/>
        </c:scaling>
        <c:axPos val="b"/>
        <c:numFmt formatCode="h:mm;@" sourceLinked="0"/>
        <c:tickLblPos val="nextTo"/>
        <c:crossAx val="151108224"/>
        <c:crosses val="autoZero"/>
        <c:crossBetween val="midCat"/>
      </c:valAx>
      <c:valAx>
        <c:axId val="151108224"/>
        <c:scaling>
          <c:orientation val="minMax"/>
        </c:scaling>
        <c:axPos val="l"/>
        <c:majorGridlines/>
        <c:numFmt formatCode="General" sourceLinked="1"/>
        <c:tickLblPos val="nextTo"/>
        <c:crossAx val="17324889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7597222222222229"/>
          <c:y val="0.52984288422280545"/>
          <c:w val="0.20736111111111113"/>
          <c:h val="0.19482830271216098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495300</xdr:colOff>
      <xdr:row>7</xdr:row>
      <xdr:rowOff>95250</xdr:rowOff>
    </xdr:from>
    <xdr:to>
      <xdr:col>16</xdr:col>
      <xdr:colOff>190500</xdr:colOff>
      <xdr:row>21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5" sqref="G5"/>
    </sheetView>
  </sheetViews>
  <sheetFormatPr defaultRowHeight="15"/>
  <cols>
    <col min="1" max="1" width="9.5703125" style="3" bestFit="1" customWidth="1"/>
    <col min="4" max="4" width="12.5703125" bestFit="1" customWidth="1"/>
    <col min="5" max="5" width="11.28515625" bestFit="1" customWidth="1"/>
    <col min="6" max="6" width="8.28515625" bestFit="1" customWidth="1"/>
    <col min="7" max="7" width="12.85546875" bestFit="1" customWidth="1"/>
    <col min="9" max="9" width="10.5703125" bestFit="1" customWidth="1"/>
  </cols>
  <sheetData>
    <row r="1" spans="1:10">
      <c r="A1" s="1"/>
      <c r="B1" s="2"/>
      <c r="E1" t="s">
        <v>8</v>
      </c>
      <c r="F1">
        <v>474.41501652446095</v>
      </c>
    </row>
    <row r="2" spans="1:10">
      <c r="A2" s="1"/>
      <c r="B2" s="2"/>
      <c r="E2" t="s">
        <v>9</v>
      </c>
      <c r="F2">
        <v>196.09551565911931</v>
      </c>
    </row>
    <row r="3" spans="1:10">
      <c r="A3" s="1"/>
      <c r="B3" s="2"/>
      <c r="E3" t="s">
        <v>10</v>
      </c>
      <c r="F3">
        <v>623</v>
      </c>
      <c r="I3" t="s">
        <v>13</v>
      </c>
      <c r="J3">
        <f>SUM(H9:H22)</f>
        <v>33.407208132607408</v>
      </c>
    </row>
    <row r="4" spans="1:10">
      <c r="A4" s="1"/>
      <c r="B4" s="2"/>
      <c r="E4" t="s">
        <v>11</v>
      </c>
      <c r="F4">
        <v>642.72253212808357</v>
      </c>
    </row>
    <row r="5" spans="1:10">
      <c r="A5" s="1"/>
      <c r="B5" s="2"/>
      <c r="E5" t="s">
        <v>12</v>
      </c>
      <c r="F5">
        <v>0.11935236803119788</v>
      </c>
      <c r="G5">
        <f>1/krate</f>
        <v>8.3785518167398827</v>
      </c>
    </row>
    <row r="6" spans="1:10">
      <c r="A6" s="1"/>
      <c r="B6" s="2"/>
    </row>
    <row r="7" spans="1:10">
      <c r="A7" s="1"/>
      <c r="B7" s="2"/>
    </row>
    <row r="8" spans="1:10">
      <c r="A8" s="1" t="s">
        <v>0</v>
      </c>
      <c r="B8" s="2" t="s">
        <v>1</v>
      </c>
      <c r="C8" t="s">
        <v>2</v>
      </c>
      <c r="D8" t="s">
        <v>3</v>
      </c>
      <c r="E8" t="s">
        <v>4</v>
      </c>
      <c r="F8" t="s">
        <v>6</v>
      </c>
      <c r="G8" t="s">
        <v>5</v>
      </c>
      <c r="H8" t="s">
        <v>7</v>
      </c>
    </row>
    <row r="9" spans="1:10">
      <c r="A9" s="1">
        <v>41474</v>
      </c>
      <c r="B9" s="2">
        <v>0.4450925925925926</v>
      </c>
      <c r="C9">
        <v>429</v>
      </c>
      <c r="D9">
        <v>23.21</v>
      </c>
      <c r="E9">
        <v>45.94</v>
      </c>
      <c r="F9" s="4">
        <f>B9*24*60</f>
        <v>640.93333333333339</v>
      </c>
      <c r="G9">
        <f>CO2_initial+CO2_change*(1-EXP(-krate*(F9-Tinit)))</f>
        <v>427.73264560338578</v>
      </c>
      <c r="H9">
        <f>(C9-G9)^2</f>
        <v>1.6061871666174021</v>
      </c>
    </row>
    <row r="10" spans="1:10">
      <c r="A10" s="1">
        <v>41474</v>
      </c>
      <c r="B10" s="2">
        <v>0.44578703703703698</v>
      </c>
      <c r="C10">
        <v>454</v>
      </c>
      <c r="D10">
        <v>23.21</v>
      </c>
      <c r="E10">
        <v>46.08</v>
      </c>
      <c r="F10" s="4">
        <f t="shared" ref="F10:F22" si="0">B10*24*60</f>
        <v>641.93333333333328</v>
      </c>
      <c r="G10">
        <f>CO2_initial+CO2_change*(1-EXP(-krate*(F10-Tinit)))</f>
        <v>455.046366686905</v>
      </c>
      <c r="H10">
        <f t="shared" ref="H10:H22" si="1">(C10-G10)^2</f>
        <v>1.0948832434645526</v>
      </c>
    </row>
    <row r="11" spans="1:10">
      <c r="A11" s="1">
        <v>41474</v>
      </c>
      <c r="B11" s="2">
        <v>0.44648148148148148</v>
      </c>
      <c r="C11">
        <v>478</v>
      </c>
      <c r="D11">
        <v>23.18</v>
      </c>
      <c r="E11">
        <v>46.44</v>
      </c>
      <c r="F11" s="4">
        <f t="shared" si="0"/>
        <v>642.93333333333328</v>
      </c>
      <c r="G11">
        <f>CO2_initial+CO2_change*(1-EXP(-krate*(F11-Tinit)))</f>
        <v>479.28715814764655</v>
      </c>
      <c r="H11">
        <f t="shared" si="1"/>
        <v>1.6567760970528997</v>
      </c>
    </row>
    <row r="12" spans="1:10">
      <c r="A12" s="1">
        <v>41474</v>
      </c>
      <c r="B12" s="2">
        <v>0.44722222222222219</v>
      </c>
      <c r="C12">
        <v>502</v>
      </c>
      <c r="D12">
        <v>23.21</v>
      </c>
      <c r="E12">
        <v>46.24</v>
      </c>
      <c r="F12" s="4">
        <f t="shared" si="0"/>
        <v>644</v>
      </c>
      <c r="G12">
        <f>CO2_initial+CO2_change*(1-EXP(-krate*(F12-Tinit)))</f>
        <v>502.14573287558915</v>
      </c>
      <c r="H12">
        <f t="shared" si="1"/>
        <v>2.1238071027481716E-2</v>
      </c>
    </row>
    <row r="13" spans="1:10">
      <c r="A13" s="1">
        <v>41474</v>
      </c>
      <c r="B13" s="2">
        <v>0.44791666666666669</v>
      </c>
      <c r="C13">
        <v>520</v>
      </c>
      <c r="D13">
        <v>23.21</v>
      </c>
      <c r="E13">
        <v>46.35</v>
      </c>
      <c r="F13" s="4">
        <f t="shared" si="0"/>
        <v>645</v>
      </c>
      <c r="G13">
        <f>CO2_initial+CO2_change*(1-EXP(-krate*(F13-Tinit)))</f>
        <v>521.0876111222417</v>
      </c>
      <c r="H13">
        <f t="shared" si="1"/>
        <v>1.1828979532238428</v>
      </c>
    </row>
    <row r="14" spans="1:10">
      <c r="A14" s="1">
        <v>41474</v>
      </c>
      <c r="B14" s="2">
        <v>0.44861111111111113</v>
      </c>
      <c r="C14">
        <v>540</v>
      </c>
      <c r="D14">
        <v>23.22</v>
      </c>
      <c r="E14">
        <v>46.44</v>
      </c>
      <c r="F14" s="4">
        <f t="shared" si="0"/>
        <v>646</v>
      </c>
      <c r="G14">
        <f>CO2_initial+CO2_change*(1-EXP(-krate*(F14-Tinit)))</f>
        <v>537.89843375046496</v>
      </c>
      <c r="H14">
        <f t="shared" si="1"/>
        <v>4.4165807011847731</v>
      </c>
    </row>
    <row r="15" spans="1:10">
      <c r="A15" s="1">
        <v>41474</v>
      </c>
      <c r="B15" s="2">
        <v>0.44930555555555557</v>
      </c>
      <c r="C15">
        <v>553</v>
      </c>
      <c r="D15">
        <v>23.21</v>
      </c>
      <c r="E15">
        <v>46.57</v>
      </c>
      <c r="F15" s="4">
        <f t="shared" si="0"/>
        <v>647</v>
      </c>
      <c r="G15">
        <f>CO2_initial+CO2_change*(1-EXP(-krate*(F15-Tinit)))</f>
        <v>552.81795512831604</v>
      </c>
      <c r="H15">
        <f t="shared" si="1"/>
        <v>3.3140335306428167E-2</v>
      </c>
    </row>
    <row r="16" spans="1:10">
      <c r="A16" s="1">
        <v>41474</v>
      </c>
      <c r="B16" s="2">
        <v>0.45</v>
      </c>
      <c r="C16">
        <v>567</v>
      </c>
      <c r="D16">
        <v>23.21</v>
      </c>
      <c r="E16">
        <v>46.76</v>
      </c>
      <c r="F16" s="4">
        <f t="shared" si="0"/>
        <v>648</v>
      </c>
      <c r="G16">
        <f>CO2_initial+CO2_change*(1-EXP(-krate*(F16-Tinit)))</f>
        <v>566.05895606365686</v>
      </c>
      <c r="H16">
        <f t="shared" si="1"/>
        <v>0.88556369012818248</v>
      </c>
    </row>
    <row r="17" spans="1:8">
      <c r="A17" s="1">
        <v>41474</v>
      </c>
      <c r="B17" s="2">
        <v>0.45071759259259259</v>
      </c>
      <c r="C17">
        <v>580</v>
      </c>
      <c r="D17">
        <v>23.21</v>
      </c>
      <c r="E17">
        <v>47.13</v>
      </c>
      <c r="F17" s="4">
        <f t="shared" si="0"/>
        <v>649.0333333333333</v>
      </c>
      <c r="G17">
        <f>CO2_initial+CO2_change*(1-EXP(-krate*(F17-Tinit)))</f>
        <v>578.17834564363636</v>
      </c>
      <c r="H17">
        <f t="shared" si="1"/>
        <v>3.3184245940586194</v>
      </c>
    </row>
    <row r="18" spans="1:8">
      <c r="A18" s="1">
        <v>41474</v>
      </c>
      <c r="B18" s="2">
        <v>0.45145833333333335</v>
      </c>
      <c r="C18">
        <v>589</v>
      </c>
      <c r="D18">
        <v>23.23</v>
      </c>
      <c r="E18">
        <v>47.13</v>
      </c>
      <c r="F18" s="4">
        <f t="shared" si="0"/>
        <v>650.1</v>
      </c>
      <c r="G18">
        <f>CO2_initial+CO2_change*(1-EXP(-krate*(F18-Tinit)))</f>
        <v>589.21560610647623</v>
      </c>
      <c r="H18">
        <f t="shared" si="1"/>
        <v>4.6485993149839339E-2</v>
      </c>
    </row>
    <row r="19" spans="1:8">
      <c r="A19" s="1">
        <v>41474</v>
      </c>
      <c r="B19" s="2">
        <v>0.45215277777777779</v>
      </c>
      <c r="C19">
        <v>596</v>
      </c>
      <c r="D19">
        <v>23.28</v>
      </c>
      <c r="E19">
        <v>47.03</v>
      </c>
      <c r="F19" s="4">
        <f t="shared" si="0"/>
        <v>651.1</v>
      </c>
      <c r="G19">
        <f>CO2_initial+CO2_change*(1-EXP(-krate*(F19-Tinit)))</f>
        <v>598.36169007505089</v>
      </c>
      <c r="H19">
        <f t="shared" si="1"/>
        <v>5.5775800105938673</v>
      </c>
    </row>
    <row r="20" spans="1:8">
      <c r="A20" s="1">
        <v>41474</v>
      </c>
      <c r="B20" s="2">
        <v>0.45284722222222223</v>
      </c>
      <c r="C20">
        <v>605</v>
      </c>
      <c r="D20">
        <v>23.31</v>
      </c>
      <c r="E20">
        <v>47.1</v>
      </c>
      <c r="F20" s="4">
        <f t="shared" si="0"/>
        <v>652.1</v>
      </c>
      <c r="G20">
        <f>CO2_initial+CO2_change*(1-EXP(-krate*(F20-Tinit)))</f>
        <v>606.47879405684421</v>
      </c>
      <c r="H20">
        <f t="shared" si="1"/>
        <v>2.1868318625577512</v>
      </c>
    </row>
    <row r="21" spans="1:8">
      <c r="A21" s="1">
        <v>41474</v>
      </c>
      <c r="B21" s="2">
        <v>0.45354166666666668</v>
      </c>
      <c r="C21">
        <v>612</v>
      </c>
      <c r="D21">
        <v>23.31</v>
      </c>
      <c r="E21">
        <v>47.1</v>
      </c>
      <c r="F21" s="4">
        <f t="shared" si="0"/>
        <v>653.1</v>
      </c>
      <c r="G21">
        <f>CO2_initial+CO2_change*(1-EXP(-krate*(F21-Tinit)))</f>
        <v>613.68268342388137</v>
      </c>
      <c r="H21">
        <f t="shared" si="1"/>
        <v>2.831423505005136</v>
      </c>
    </row>
    <row r="22" spans="1:8">
      <c r="A22" s="1">
        <v>41474</v>
      </c>
      <c r="B22" s="2">
        <v>0.45423611111111112</v>
      </c>
      <c r="C22">
        <v>623</v>
      </c>
      <c r="D22">
        <v>23.32</v>
      </c>
      <c r="E22">
        <v>47.46</v>
      </c>
      <c r="F22" s="4">
        <f t="shared" si="0"/>
        <v>654.1</v>
      </c>
      <c r="G22">
        <f>CO2_initial+CO2_change*(1-EXP(-krate*(F22-Tinit)))</f>
        <v>620.07609936741403</v>
      </c>
      <c r="H22">
        <f t="shared" si="1"/>
        <v>8.5491949092366308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Sheet1</vt:lpstr>
      <vt:lpstr>Sheet2</vt:lpstr>
      <vt:lpstr>Sheet3</vt:lpstr>
      <vt:lpstr>CO2_change</vt:lpstr>
      <vt:lpstr>CO2_final</vt:lpstr>
      <vt:lpstr>CO2_initial</vt:lpstr>
      <vt:lpstr>krate</vt:lpstr>
      <vt:lpstr>Tinit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Miguel</cp:lastModifiedBy>
  <dcterms:created xsi:type="dcterms:W3CDTF">2013-07-19T17:53:50Z</dcterms:created>
  <dcterms:modified xsi:type="dcterms:W3CDTF">2013-07-19T23:03:00Z</dcterms:modified>
</cp:coreProperties>
</file>