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CO2_Final">Sheet1!$E$3</definedName>
    <definedName name="CO2change">Sheet1!$E$2</definedName>
    <definedName name="CO2init">Sheet1!$E$1</definedName>
    <definedName name="Krate">Sheet1!$E$5</definedName>
    <definedName name="solver_adj" localSheetId="0" hidden="1">Sheet1!$E$1:$E$5</definedName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Sheet1!$E$6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2</definedName>
    <definedName name="solver_val" localSheetId="0" hidden="1">0</definedName>
    <definedName name="SumDIff_2">Sheet1!$D$6:$E$6</definedName>
    <definedName name="Tinit">Sheet1!$E$4</definedName>
  </definedNames>
  <calcPr calcId="125725"/>
</workbook>
</file>

<file path=xl/calcChain.xml><?xml version="1.0" encoding="utf-8"?>
<calcChain xmlns="http://schemas.openxmlformats.org/spreadsheetml/2006/main">
  <c r="F5" i="1"/>
  <c r="E15"/>
  <c r="F15" s="1"/>
  <c r="E16"/>
  <c r="F16" s="1"/>
  <c r="E17"/>
  <c r="F17" s="1"/>
  <c r="E18"/>
  <c r="F18" s="1"/>
  <c r="E19"/>
  <c r="F19" s="1"/>
  <c r="E20"/>
  <c r="F20" s="1"/>
  <c r="E21"/>
  <c r="F21" s="1"/>
  <c r="E22"/>
  <c r="F22" s="1"/>
  <c r="E23"/>
  <c r="F23" s="1"/>
  <c r="E24"/>
  <c r="F24" s="1"/>
  <c r="E25"/>
  <c r="F25" s="1"/>
  <c r="E26"/>
  <c r="F26" s="1"/>
  <c r="E27"/>
  <c r="F27" s="1"/>
  <c r="E28"/>
  <c r="F28" s="1"/>
  <c r="E29"/>
  <c r="F29" s="1"/>
  <c r="E30"/>
  <c r="F30" s="1"/>
  <c r="E31"/>
  <c r="F31" s="1"/>
  <c r="E32"/>
  <c r="F32" s="1"/>
  <c r="E33"/>
  <c r="F33" s="1"/>
  <c r="E34"/>
  <c r="F34" s="1"/>
  <c r="E35"/>
  <c r="F35" s="1"/>
  <c r="E36"/>
  <c r="F36" s="1"/>
  <c r="E37"/>
  <c r="F37" s="1"/>
  <c r="E38"/>
  <c r="F38" s="1"/>
  <c r="E39"/>
  <c r="F39" s="1"/>
  <c r="E40"/>
  <c r="F40" s="1"/>
  <c r="E41"/>
  <c r="F41" s="1"/>
  <c r="E42"/>
  <c r="F42" s="1"/>
  <c r="E43"/>
  <c r="F43" s="1"/>
  <c r="E44"/>
  <c r="F44" s="1"/>
  <c r="E45"/>
  <c r="F45" s="1"/>
  <c r="E46"/>
  <c r="F46" s="1"/>
  <c r="E47"/>
  <c r="F47" s="1"/>
  <c r="E48"/>
  <c r="F48" s="1"/>
  <c r="E49"/>
  <c r="F49" s="1"/>
  <c r="E50"/>
  <c r="F50" s="1"/>
  <c r="E12"/>
  <c r="F12" s="1"/>
  <c r="E13"/>
  <c r="F13" s="1"/>
  <c r="E14"/>
  <c r="F14" s="1"/>
  <c r="E11"/>
  <c r="F11" s="1"/>
  <c r="E6" l="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11"/>
</calcChain>
</file>

<file path=xl/sharedStrings.xml><?xml version="1.0" encoding="utf-8"?>
<sst xmlns="http://schemas.openxmlformats.org/spreadsheetml/2006/main" count="13" uniqueCount="13">
  <si>
    <t>200 ppm Co2 concentration (trial 3)</t>
  </si>
  <si>
    <t>Date</t>
  </si>
  <si>
    <t>Time</t>
  </si>
  <si>
    <t>CO2</t>
  </si>
  <si>
    <t>Time (minutes)</t>
  </si>
  <si>
    <t>Est CO2</t>
  </si>
  <si>
    <t>Diff ^2</t>
  </si>
  <si>
    <t>CO2init</t>
  </si>
  <si>
    <t>Tinit</t>
  </si>
  <si>
    <t xml:space="preserve">Krate </t>
  </si>
  <si>
    <t>CO2change</t>
  </si>
  <si>
    <t>CO2 Final</t>
  </si>
  <si>
    <t>SumDIff^2</t>
  </si>
</sst>
</file>

<file path=xl/styles.xml><?xml version="1.0" encoding="utf-8"?>
<styleSheet xmlns="http://schemas.openxmlformats.org/spreadsheetml/2006/main">
  <numFmts count="1">
    <numFmt numFmtId="165" formatCode="h:mm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569685039370078"/>
          <c:y val="7.3027300158908695E-2"/>
          <c:w val="0.63927537182852145"/>
          <c:h val="0.83603549556305456"/>
        </c:manualLayout>
      </c:layout>
      <c:scatterChart>
        <c:scatterStyle val="smoothMarker"/>
        <c:ser>
          <c:idx val="0"/>
          <c:order val="0"/>
          <c:tx>
            <c:v>400 to 200</c:v>
          </c:tx>
          <c:xVal>
            <c:numRef>
              <c:f>Sheet1!$B$11:$B$50</c:f>
              <c:numCache>
                <c:formatCode>h:mm;@</c:formatCode>
                <c:ptCount val="40"/>
                <c:pt idx="0">
                  <c:v>0.56600694444444444</c:v>
                </c:pt>
                <c:pt idx="1">
                  <c:v>0.56692129629629628</c:v>
                </c:pt>
                <c:pt idx="2">
                  <c:v>0.56873842592592594</c:v>
                </c:pt>
                <c:pt idx="3">
                  <c:v>0.56964120370370364</c:v>
                </c:pt>
                <c:pt idx="4">
                  <c:v>0.57055555555555559</c:v>
                </c:pt>
                <c:pt idx="5">
                  <c:v>0.57145833333333329</c:v>
                </c:pt>
                <c:pt idx="6">
                  <c:v>0.5723611111111111</c:v>
                </c:pt>
                <c:pt idx="7">
                  <c:v>0.57327546296296295</c:v>
                </c:pt>
                <c:pt idx="8">
                  <c:v>0.5750925925925926</c:v>
                </c:pt>
                <c:pt idx="9">
                  <c:v>0.5759953703703703</c:v>
                </c:pt>
                <c:pt idx="10">
                  <c:v>0.57690972222222225</c:v>
                </c:pt>
                <c:pt idx="11">
                  <c:v>0.57781249999999995</c:v>
                </c:pt>
                <c:pt idx="12">
                  <c:v>0.57871527777777776</c:v>
                </c:pt>
                <c:pt idx="13">
                  <c:v>0.57962962962962961</c:v>
                </c:pt>
                <c:pt idx="14">
                  <c:v>0.58144675925925926</c:v>
                </c:pt>
                <c:pt idx="15">
                  <c:v>0.58234953703703707</c:v>
                </c:pt>
                <c:pt idx="16">
                  <c:v>0.58326388888888892</c:v>
                </c:pt>
                <c:pt idx="17">
                  <c:v>0.58416666666666661</c:v>
                </c:pt>
                <c:pt idx="18">
                  <c:v>0.58506944444444442</c:v>
                </c:pt>
                <c:pt idx="19">
                  <c:v>0.58598379629629627</c:v>
                </c:pt>
                <c:pt idx="20">
                  <c:v>0.58780092592592592</c:v>
                </c:pt>
                <c:pt idx="21">
                  <c:v>0.58870370370370373</c:v>
                </c:pt>
                <c:pt idx="22">
                  <c:v>0.58961805555555558</c:v>
                </c:pt>
                <c:pt idx="23">
                  <c:v>0.59052083333333327</c:v>
                </c:pt>
                <c:pt idx="24">
                  <c:v>0.59142361111111108</c:v>
                </c:pt>
                <c:pt idx="25">
                  <c:v>0.59233796296296293</c:v>
                </c:pt>
                <c:pt idx="26">
                  <c:v>0.59415509259259258</c:v>
                </c:pt>
                <c:pt idx="27">
                  <c:v>0.59505787037037039</c:v>
                </c:pt>
                <c:pt idx="28">
                  <c:v>0.59597222222222224</c:v>
                </c:pt>
                <c:pt idx="29">
                  <c:v>0.59687499999999993</c:v>
                </c:pt>
                <c:pt idx="30">
                  <c:v>0.59778935185185189</c:v>
                </c:pt>
                <c:pt idx="31">
                  <c:v>0.59869212962962959</c:v>
                </c:pt>
                <c:pt idx="32">
                  <c:v>0.60050925925925924</c:v>
                </c:pt>
                <c:pt idx="33">
                  <c:v>0.60141203703703705</c:v>
                </c:pt>
                <c:pt idx="34">
                  <c:v>0.6023263888888889</c:v>
                </c:pt>
                <c:pt idx="35">
                  <c:v>0.60322916666666659</c:v>
                </c:pt>
                <c:pt idx="36">
                  <c:v>0.60414351851851855</c:v>
                </c:pt>
                <c:pt idx="37">
                  <c:v>0.60504629629629625</c:v>
                </c:pt>
                <c:pt idx="38">
                  <c:v>0.6068634259259259</c:v>
                </c:pt>
                <c:pt idx="39">
                  <c:v>0.60776620370370371</c:v>
                </c:pt>
              </c:numCache>
            </c:numRef>
          </c:xVal>
          <c:yVal>
            <c:numRef>
              <c:f>Sheet1!$C$11:$C$50</c:f>
              <c:numCache>
                <c:formatCode>0.00</c:formatCode>
                <c:ptCount val="40"/>
                <c:pt idx="0">
                  <c:v>341</c:v>
                </c:pt>
                <c:pt idx="1">
                  <c:v>292</c:v>
                </c:pt>
                <c:pt idx="2">
                  <c:v>269</c:v>
                </c:pt>
                <c:pt idx="3">
                  <c:v>236</c:v>
                </c:pt>
                <c:pt idx="4">
                  <c:v>230</c:v>
                </c:pt>
                <c:pt idx="5">
                  <c:v>225</c:v>
                </c:pt>
                <c:pt idx="6">
                  <c:v>223</c:v>
                </c:pt>
                <c:pt idx="7">
                  <c:v>219</c:v>
                </c:pt>
                <c:pt idx="8">
                  <c:v>213</c:v>
                </c:pt>
                <c:pt idx="9">
                  <c:v>207</c:v>
                </c:pt>
                <c:pt idx="10">
                  <c:v>205</c:v>
                </c:pt>
                <c:pt idx="11">
                  <c:v>205</c:v>
                </c:pt>
                <c:pt idx="12">
                  <c:v>205</c:v>
                </c:pt>
                <c:pt idx="13">
                  <c:v>205</c:v>
                </c:pt>
                <c:pt idx="14">
                  <c:v>206</c:v>
                </c:pt>
                <c:pt idx="15">
                  <c:v>206</c:v>
                </c:pt>
                <c:pt idx="16">
                  <c:v>208</c:v>
                </c:pt>
                <c:pt idx="17">
                  <c:v>208</c:v>
                </c:pt>
                <c:pt idx="18">
                  <c:v>208</c:v>
                </c:pt>
                <c:pt idx="19">
                  <c:v>209</c:v>
                </c:pt>
                <c:pt idx="20">
                  <c:v>210</c:v>
                </c:pt>
                <c:pt idx="21">
                  <c:v>207</c:v>
                </c:pt>
                <c:pt idx="22">
                  <c:v>209</c:v>
                </c:pt>
                <c:pt idx="23">
                  <c:v>210</c:v>
                </c:pt>
                <c:pt idx="24">
                  <c:v>212</c:v>
                </c:pt>
                <c:pt idx="25">
                  <c:v>211</c:v>
                </c:pt>
                <c:pt idx="26">
                  <c:v>211</c:v>
                </c:pt>
                <c:pt idx="27">
                  <c:v>214</c:v>
                </c:pt>
                <c:pt idx="28">
                  <c:v>213</c:v>
                </c:pt>
                <c:pt idx="29">
                  <c:v>215</c:v>
                </c:pt>
                <c:pt idx="30">
                  <c:v>217</c:v>
                </c:pt>
                <c:pt idx="31">
                  <c:v>214</c:v>
                </c:pt>
                <c:pt idx="32">
                  <c:v>214</c:v>
                </c:pt>
                <c:pt idx="33">
                  <c:v>216</c:v>
                </c:pt>
                <c:pt idx="34">
                  <c:v>215</c:v>
                </c:pt>
                <c:pt idx="35">
                  <c:v>217</c:v>
                </c:pt>
                <c:pt idx="36">
                  <c:v>217</c:v>
                </c:pt>
                <c:pt idx="37">
                  <c:v>216</c:v>
                </c:pt>
                <c:pt idx="38">
                  <c:v>213</c:v>
                </c:pt>
                <c:pt idx="39">
                  <c:v>218</c:v>
                </c:pt>
              </c:numCache>
            </c:numRef>
          </c:yVal>
          <c:smooth val="1"/>
        </c:ser>
        <c:ser>
          <c:idx val="1"/>
          <c:order val="1"/>
          <c:tx>
            <c:v>Estimated Co2</c:v>
          </c:tx>
          <c:spPr>
            <a:ln w="12700" cmpd="thickThin"/>
          </c:spPr>
          <c:xVal>
            <c:numRef>
              <c:f>Sheet1!$B$11:$B$50</c:f>
              <c:numCache>
                <c:formatCode>h:mm;@</c:formatCode>
                <c:ptCount val="40"/>
                <c:pt idx="0">
                  <c:v>0.56600694444444444</c:v>
                </c:pt>
                <c:pt idx="1">
                  <c:v>0.56692129629629628</c:v>
                </c:pt>
                <c:pt idx="2">
                  <c:v>0.56873842592592594</c:v>
                </c:pt>
                <c:pt idx="3">
                  <c:v>0.56964120370370364</c:v>
                </c:pt>
                <c:pt idx="4">
                  <c:v>0.57055555555555559</c:v>
                </c:pt>
                <c:pt idx="5">
                  <c:v>0.57145833333333329</c:v>
                </c:pt>
                <c:pt idx="6">
                  <c:v>0.5723611111111111</c:v>
                </c:pt>
                <c:pt idx="7">
                  <c:v>0.57327546296296295</c:v>
                </c:pt>
                <c:pt idx="8">
                  <c:v>0.5750925925925926</c:v>
                </c:pt>
                <c:pt idx="9">
                  <c:v>0.5759953703703703</c:v>
                </c:pt>
                <c:pt idx="10">
                  <c:v>0.57690972222222225</c:v>
                </c:pt>
                <c:pt idx="11">
                  <c:v>0.57781249999999995</c:v>
                </c:pt>
                <c:pt idx="12">
                  <c:v>0.57871527777777776</c:v>
                </c:pt>
                <c:pt idx="13">
                  <c:v>0.57962962962962961</c:v>
                </c:pt>
                <c:pt idx="14">
                  <c:v>0.58144675925925926</c:v>
                </c:pt>
                <c:pt idx="15">
                  <c:v>0.58234953703703707</c:v>
                </c:pt>
                <c:pt idx="16">
                  <c:v>0.58326388888888892</c:v>
                </c:pt>
                <c:pt idx="17">
                  <c:v>0.58416666666666661</c:v>
                </c:pt>
                <c:pt idx="18">
                  <c:v>0.58506944444444442</c:v>
                </c:pt>
                <c:pt idx="19">
                  <c:v>0.58598379629629627</c:v>
                </c:pt>
                <c:pt idx="20">
                  <c:v>0.58780092592592592</c:v>
                </c:pt>
                <c:pt idx="21">
                  <c:v>0.58870370370370373</c:v>
                </c:pt>
                <c:pt idx="22">
                  <c:v>0.58961805555555558</c:v>
                </c:pt>
                <c:pt idx="23">
                  <c:v>0.59052083333333327</c:v>
                </c:pt>
                <c:pt idx="24">
                  <c:v>0.59142361111111108</c:v>
                </c:pt>
                <c:pt idx="25">
                  <c:v>0.59233796296296293</c:v>
                </c:pt>
                <c:pt idx="26">
                  <c:v>0.59415509259259258</c:v>
                </c:pt>
                <c:pt idx="27">
                  <c:v>0.59505787037037039</c:v>
                </c:pt>
                <c:pt idx="28">
                  <c:v>0.59597222222222224</c:v>
                </c:pt>
                <c:pt idx="29">
                  <c:v>0.59687499999999993</c:v>
                </c:pt>
                <c:pt idx="30">
                  <c:v>0.59778935185185189</c:v>
                </c:pt>
                <c:pt idx="31">
                  <c:v>0.59869212962962959</c:v>
                </c:pt>
                <c:pt idx="32">
                  <c:v>0.60050925925925924</c:v>
                </c:pt>
                <c:pt idx="33">
                  <c:v>0.60141203703703705</c:v>
                </c:pt>
                <c:pt idx="34">
                  <c:v>0.6023263888888889</c:v>
                </c:pt>
                <c:pt idx="35">
                  <c:v>0.60322916666666659</c:v>
                </c:pt>
                <c:pt idx="36">
                  <c:v>0.60414351851851855</c:v>
                </c:pt>
                <c:pt idx="37">
                  <c:v>0.60504629629629625</c:v>
                </c:pt>
                <c:pt idx="38">
                  <c:v>0.6068634259259259</c:v>
                </c:pt>
                <c:pt idx="39">
                  <c:v>0.60776620370370371</c:v>
                </c:pt>
              </c:numCache>
            </c:numRef>
          </c:xVal>
          <c:yVal>
            <c:numRef>
              <c:f>Sheet1!$E$11:$E$50</c:f>
              <c:numCache>
                <c:formatCode>General</c:formatCode>
                <c:ptCount val="40"/>
                <c:pt idx="0">
                  <c:v>332.56978547498318</c:v>
                </c:pt>
                <c:pt idx="1">
                  <c:v>296.64003397348745</c:v>
                </c:pt>
                <c:pt idx="2">
                  <c:v>253.65008465957158</c:v>
                </c:pt>
                <c:pt idx="3">
                  <c:v>241.14409124438808</c:v>
                </c:pt>
                <c:pt idx="4">
                  <c:v>232.19476676784572</c:v>
                </c:pt>
                <c:pt idx="5">
                  <c:v>225.95330641358331</c:v>
                </c:pt>
                <c:pt idx="6">
                  <c:v>221.53423037145319</c:v>
                </c:pt>
                <c:pt idx="7">
                  <c:v>218.37192698022324</c:v>
                </c:pt>
                <c:pt idx="8">
                  <c:v>214.58823082806518</c:v>
                </c:pt>
                <c:pt idx="9">
                  <c:v>213.48753450441029</c:v>
                </c:pt>
                <c:pt idx="10">
                  <c:v>212.69987308292207</c:v>
                </c:pt>
                <c:pt idx="11">
                  <c:v>212.1505402759949</c:v>
                </c:pt>
                <c:pt idx="12">
                  <c:v>211.76160190124577</c:v>
                </c:pt>
                <c:pt idx="13">
                  <c:v>211.48327649346308</c:v>
                </c:pt>
                <c:pt idx="14">
                  <c:v>211.15026013032866</c:v>
                </c:pt>
                <c:pt idx="15">
                  <c:v>211.05338398809138</c:v>
                </c:pt>
                <c:pt idx="16">
                  <c:v>210.98405914502339</c:v>
                </c:pt>
                <c:pt idx="17">
                  <c:v>210.93571043884916</c:v>
                </c:pt>
                <c:pt idx="18">
                  <c:v>210.90147860895749</c:v>
                </c:pt>
                <c:pt idx="19">
                  <c:v>210.8769822140726</c:v>
                </c:pt>
                <c:pt idx="20">
                  <c:v>210.84767227647308</c:v>
                </c:pt>
                <c:pt idx="21">
                  <c:v>210.83914586756893</c:v>
                </c:pt>
                <c:pt idx="22">
                  <c:v>210.8330443450933</c:v>
                </c:pt>
                <c:pt idx="23">
                  <c:v>210.82878900596327</c:v>
                </c:pt>
                <c:pt idx="24">
                  <c:v>210.82577614260546</c:v>
                </c:pt>
                <c:pt idx="25">
                  <c:v>210.82362012901282</c:v>
                </c:pt>
                <c:pt idx="26">
                  <c:v>210.82104045865066</c:v>
                </c:pt>
                <c:pt idx="27">
                  <c:v>210.82029001951136</c:v>
                </c:pt>
                <c:pt idx="28">
                  <c:v>210.81975300312772</c:v>
                </c:pt>
                <c:pt idx="29">
                  <c:v>210.81937847581261</c:v>
                </c:pt>
                <c:pt idx="30">
                  <c:v>210.81911046300016</c:v>
                </c:pt>
                <c:pt idx="31">
                  <c:v>210.81892354483131</c:v>
                </c:pt>
                <c:pt idx="32">
                  <c:v>210.81869649899897</c:v>
                </c:pt>
                <c:pt idx="33">
                  <c:v>210.81863045021947</c:v>
                </c:pt>
                <c:pt idx="34">
                  <c:v>210.81858318552489</c:v>
                </c:pt>
                <c:pt idx="35">
                  <c:v>210.81855022206287</c:v>
                </c:pt>
                <c:pt idx="36">
                  <c:v>210.81852663331566</c:v>
                </c:pt>
                <c:pt idx="37">
                  <c:v>210.81851018199234</c:v>
                </c:pt>
                <c:pt idx="38">
                  <c:v>210.81849019889265</c:v>
                </c:pt>
                <c:pt idx="39">
                  <c:v>210.81848438570802</c:v>
                </c:pt>
              </c:numCache>
            </c:numRef>
          </c:yVal>
          <c:smooth val="1"/>
        </c:ser>
        <c:axId val="50464640"/>
        <c:axId val="50463104"/>
      </c:scatterChart>
      <c:valAx>
        <c:axId val="50464640"/>
        <c:scaling>
          <c:orientation val="minMax"/>
        </c:scaling>
        <c:axPos val="b"/>
        <c:numFmt formatCode="h:mm;@" sourceLinked="1"/>
        <c:tickLblPos val="nextTo"/>
        <c:crossAx val="50463104"/>
        <c:crosses val="autoZero"/>
        <c:crossBetween val="midCat"/>
      </c:valAx>
      <c:valAx>
        <c:axId val="50463104"/>
        <c:scaling>
          <c:orientation val="minMax"/>
        </c:scaling>
        <c:axPos val="l"/>
        <c:majorGridlines/>
        <c:numFmt formatCode="0.00" sourceLinked="1"/>
        <c:tickLblPos val="nextTo"/>
        <c:crossAx val="50464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462489063867012"/>
          <c:y val="0.34542896423661329"/>
          <c:w val="0.23537510936132983"/>
          <c:h val="0.16401735497348546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10</xdr:row>
      <xdr:rowOff>95250</xdr:rowOff>
    </xdr:from>
    <xdr:to>
      <xdr:col>15</xdr:col>
      <xdr:colOff>390525</xdr:colOff>
      <xdr:row>25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F5" sqref="F5"/>
    </sheetView>
  </sheetViews>
  <sheetFormatPr defaultRowHeight="15"/>
  <cols>
    <col min="1" max="1" width="9.7109375" bestFit="1" customWidth="1"/>
    <col min="3" max="3" width="13.7109375" customWidth="1"/>
    <col min="4" max="4" width="14.7109375" bestFit="1" customWidth="1"/>
    <col min="5" max="5" width="12" bestFit="1" customWidth="1"/>
  </cols>
  <sheetData>
    <row r="1" spans="1:6">
      <c r="D1" t="s">
        <v>7</v>
      </c>
      <c r="E1">
        <v>350</v>
      </c>
    </row>
    <row r="2" spans="1:6">
      <c r="D2" t="s">
        <v>10</v>
      </c>
      <c r="E2">
        <v>149.89282674401935</v>
      </c>
    </row>
    <row r="3" spans="1:6">
      <c r="D3" t="s">
        <v>11</v>
      </c>
      <c r="E3">
        <v>210.81847028939211</v>
      </c>
    </row>
    <row r="4" spans="1:6">
      <c r="D4" t="s">
        <v>8</v>
      </c>
      <c r="E4">
        <v>814.26710148003542</v>
      </c>
    </row>
    <row r="5" spans="1:6">
      <c r="D5" t="s">
        <v>9</v>
      </c>
      <c r="E5">
        <v>0.26560273241279919</v>
      </c>
      <c r="F5">
        <f>1/Krate</f>
        <v>3.7650215075566398</v>
      </c>
    </row>
    <row r="6" spans="1:6">
      <c r="D6" t="s">
        <v>12</v>
      </c>
      <c r="E6">
        <f>SUM(F12:F50)</f>
        <v>931.85193643334537</v>
      </c>
    </row>
    <row r="8" spans="1:6">
      <c r="A8" s="1" t="s">
        <v>0</v>
      </c>
      <c r="B8" s="1"/>
      <c r="C8" s="1"/>
    </row>
    <row r="9" spans="1:6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6</v>
      </c>
    </row>
    <row r="11" spans="1:6">
      <c r="A11" s="2">
        <v>41470</v>
      </c>
      <c r="B11" s="3">
        <v>0.56600694444444444</v>
      </c>
      <c r="C11" s="4">
        <v>341</v>
      </c>
      <c r="D11" s="5">
        <f>B11*24*60</f>
        <v>815.05</v>
      </c>
      <c r="E11">
        <f>CO2change*EXP(-Krate*(D11-Tinit))+CO2_Final</f>
        <v>332.56978547498318</v>
      </c>
      <c r="F11">
        <f>(C11-E11)^2</f>
        <v>71.068516937804603</v>
      </c>
    </row>
    <row r="12" spans="1:6">
      <c r="A12" s="2">
        <v>41470</v>
      </c>
      <c r="B12" s="3">
        <v>0.56692129629629628</v>
      </c>
      <c r="C12" s="4">
        <v>292</v>
      </c>
      <c r="D12" s="5">
        <f t="shared" ref="D12:D50" si="0">B12*24*60</f>
        <v>816.36666666666667</v>
      </c>
      <c r="E12">
        <f>CO2change*EXP(-Krate*(D12-Tinit))+CO2_Final</f>
        <v>296.64003397348745</v>
      </c>
      <c r="F12">
        <f t="shared" ref="F12:F50" si="1">(C12-E12)^2</f>
        <v>21.529915275117713</v>
      </c>
    </row>
    <row r="13" spans="1:6">
      <c r="A13" s="2">
        <v>41470</v>
      </c>
      <c r="B13" s="3">
        <v>0.56873842592592594</v>
      </c>
      <c r="C13" s="4">
        <v>269</v>
      </c>
      <c r="D13" s="5">
        <f t="shared" si="0"/>
        <v>818.98333333333335</v>
      </c>
      <c r="E13">
        <f>CO2change*EXP(-Krate*(D13-Tinit))+CO2_Final</f>
        <v>253.65008465957158</v>
      </c>
      <c r="F13">
        <f t="shared" si="1"/>
        <v>235.61990095831987</v>
      </c>
    </row>
    <row r="14" spans="1:6">
      <c r="A14" s="2">
        <v>41470</v>
      </c>
      <c r="B14" s="3">
        <v>0.56964120370370364</v>
      </c>
      <c r="C14" s="4">
        <v>236</v>
      </c>
      <c r="D14" s="5">
        <f t="shared" si="0"/>
        <v>820.2833333333333</v>
      </c>
      <c r="E14">
        <f>CO2change*EXP(-Krate*(D14-Tinit))+CO2_Final</f>
        <v>241.14409124438808</v>
      </c>
      <c r="F14">
        <f t="shared" si="1"/>
        <v>26.461674730590097</v>
      </c>
    </row>
    <row r="15" spans="1:6">
      <c r="A15" s="2">
        <v>41470</v>
      </c>
      <c r="B15" s="3">
        <v>0.57055555555555559</v>
      </c>
      <c r="C15" s="4">
        <v>230</v>
      </c>
      <c r="D15" s="5">
        <f t="shared" si="0"/>
        <v>821.60000000000014</v>
      </c>
      <c r="E15">
        <f>CO2change*EXP(-Krate*(D15-Tinit))+CO2_Final</f>
        <v>232.19476676784572</v>
      </c>
      <c r="F15">
        <f t="shared" si="1"/>
        <v>4.8170011652399518</v>
      </c>
    </row>
    <row r="16" spans="1:6">
      <c r="A16" s="2">
        <v>41470</v>
      </c>
      <c r="B16" s="3">
        <v>0.57145833333333329</v>
      </c>
      <c r="C16" s="4">
        <v>225</v>
      </c>
      <c r="D16" s="5">
        <f t="shared" si="0"/>
        <v>822.9</v>
      </c>
      <c r="E16">
        <f>CO2change*EXP(-Krate*(D16-Tinit))+CO2_Final</f>
        <v>225.95330641358331</v>
      </c>
      <c r="F16">
        <f t="shared" si="1"/>
        <v>0.90879311817906494</v>
      </c>
    </row>
    <row r="17" spans="1:6">
      <c r="A17" s="2">
        <v>41470</v>
      </c>
      <c r="B17" s="3">
        <v>0.5723611111111111</v>
      </c>
      <c r="C17" s="4">
        <v>223</v>
      </c>
      <c r="D17" s="5">
        <f t="shared" si="0"/>
        <v>824.19999999999993</v>
      </c>
      <c r="E17">
        <f>CO2change*EXP(-Krate*(D17-Tinit))+CO2_Final</f>
        <v>221.53423037145319</v>
      </c>
      <c r="F17">
        <f t="shared" si="1"/>
        <v>2.1484806039702509</v>
      </c>
    </row>
    <row r="18" spans="1:6">
      <c r="A18" s="2">
        <v>41470</v>
      </c>
      <c r="B18" s="3">
        <v>0.57327546296296295</v>
      </c>
      <c r="C18" s="4">
        <v>219</v>
      </c>
      <c r="D18" s="5">
        <f t="shared" si="0"/>
        <v>825.51666666666665</v>
      </c>
      <c r="E18">
        <f>CO2change*EXP(-Krate*(D18-Tinit))+CO2_Final</f>
        <v>218.37192698022324</v>
      </c>
      <c r="F18">
        <f t="shared" si="1"/>
        <v>0.39447571817150323</v>
      </c>
    </row>
    <row r="19" spans="1:6">
      <c r="A19" s="2">
        <v>41470</v>
      </c>
      <c r="B19" s="3">
        <v>0.5750925925925926</v>
      </c>
      <c r="C19" s="4">
        <v>213</v>
      </c>
      <c r="D19" s="5">
        <f t="shared" si="0"/>
        <v>828.13333333333344</v>
      </c>
      <c r="E19">
        <f>CO2change*EXP(-Krate*(D19-Tinit))+CO2_Final</f>
        <v>214.58823082806518</v>
      </c>
      <c r="F19">
        <f t="shared" si="1"/>
        <v>2.5224771632166023</v>
      </c>
    </row>
    <row r="20" spans="1:6">
      <c r="A20" s="2">
        <v>41470</v>
      </c>
      <c r="B20" s="3">
        <v>0.5759953703703703</v>
      </c>
      <c r="C20" s="4">
        <v>207</v>
      </c>
      <c r="D20" s="5">
        <f t="shared" si="0"/>
        <v>829.43333333333328</v>
      </c>
      <c r="E20">
        <f>CO2change*EXP(-Krate*(D20-Tinit))+CO2_Final</f>
        <v>213.48753450441029</v>
      </c>
      <c r="F20">
        <f t="shared" si="1"/>
        <v>42.088103945914085</v>
      </c>
    </row>
    <row r="21" spans="1:6">
      <c r="A21" s="2">
        <v>41470</v>
      </c>
      <c r="B21" s="3">
        <v>0.57690972222222225</v>
      </c>
      <c r="C21" s="4">
        <v>205</v>
      </c>
      <c r="D21" s="5">
        <f t="shared" si="0"/>
        <v>830.75000000000011</v>
      </c>
      <c r="E21">
        <f>CO2change*EXP(-Krate*(D21-Tinit))+CO2_Final</f>
        <v>212.69987308292207</v>
      </c>
      <c r="F21">
        <f t="shared" si="1"/>
        <v>59.288045493107788</v>
      </c>
    </row>
    <row r="22" spans="1:6">
      <c r="A22" s="2">
        <v>41470</v>
      </c>
      <c r="B22" s="3">
        <v>0.57781249999999995</v>
      </c>
      <c r="C22" s="4">
        <v>205</v>
      </c>
      <c r="D22" s="5">
        <f t="shared" si="0"/>
        <v>832.05</v>
      </c>
      <c r="E22">
        <f>CO2change*EXP(-Krate*(D22-Tinit))+CO2_Final</f>
        <v>212.1505402759949</v>
      </c>
      <c r="F22">
        <f t="shared" si="1"/>
        <v>51.130226238625212</v>
      </c>
    </row>
    <row r="23" spans="1:6">
      <c r="A23" s="2">
        <v>41470</v>
      </c>
      <c r="B23" s="3">
        <v>0.57871527777777776</v>
      </c>
      <c r="C23" s="4">
        <v>205</v>
      </c>
      <c r="D23" s="5">
        <f t="shared" si="0"/>
        <v>833.35</v>
      </c>
      <c r="E23">
        <f>CO2change*EXP(-Krate*(D23-Tinit))+CO2_Final</f>
        <v>211.76160190124577</v>
      </c>
      <c r="F23">
        <f t="shared" si="1"/>
        <v>45.719260270930391</v>
      </c>
    </row>
    <row r="24" spans="1:6">
      <c r="A24" s="2">
        <v>41470</v>
      </c>
      <c r="B24" s="3">
        <v>0.57962962962962961</v>
      </c>
      <c r="C24" s="4">
        <v>205</v>
      </c>
      <c r="D24" s="5">
        <f t="shared" si="0"/>
        <v>834.66666666666674</v>
      </c>
      <c r="E24">
        <f>CO2change*EXP(-Krate*(D24-Tinit))+CO2_Final</f>
        <v>211.48327649346308</v>
      </c>
      <c r="F24">
        <f t="shared" si="1"/>
        <v>42.032874090690932</v>
      </c>
    </row>
    <row r="25" spans="1:6">
      <c r="A25" s="2">
        <v>41470</v>
      </c>
      <c r="B25" s="3">
        <v>0.58144675925925926</v>
      </c>
      <c r="C25" s="4">
        <v>206</v>
      </c>
      <c r="D25" s="5">
        <f t="shared" si="0"/>
        <v>837.28333333333342</v>
      </c>
      <c r="E25">
        <f>CO2change*EXP(-Krate*(D25-Tinit))+CO2_Final</f>
        <v>211.15026013032866</v>
      </c>
      <c r="F25">
        <f t="shared" si="1"/>
        <v>26.525179410052996</v>
      </c>
    </row>
    <row r="26" spans="1:6">
      <c r="A26" s="2">
        <v>41470</v>
      </c>
      <c r="B26" s="3">
        <v>0.58234953703703707</v>
      </c>
      <c r="C26" s="4">
        <v>206</v>
      </c>
      <c r="D26" s="5">
        <f t="shared" si="0"/>
        <v>838.58333333333337</v>
      </c>
      <c r="E26">
        <f>CO2change*EXP(-Krate*(D26-Tinit))+CO2_Final</f>
        <v>211.05338398809138</v>
      </c>
      <c r="F26">
        <f t="shared" si="1"/>
        <v>25.536689731098374</v>
      </c>
    </row>
    <row r="27" spans="1:6">
      <c r="A27" s="2">
        <v>41470</v>
      </c>
      <c r="B27" s="3">
        <v>0.58326388888888892</v>
      </c>
      <c r="C27" s="4">
        <v>208</v>
      </c>
      <c r="D27" s="5">
        <f t="shared" si="0"/>
        <v>839.90000000000009</v>
      </c>
      <c r="E27">
        <f>CO2change*EXP(-Krate*(D27-Tinit))+CO2_Final</f>
        <v>210.98405914502339</v>
      </c>
      <c r="F27">
        <f t="shared" si="1"/>
        <v>8.904608980997752</v>
      </c>
    </row>
    <row r="28" spans="1:6">
      <c r="A28" s="2">
        <v>41470</v>
      </c>
      <c r="B28" s="3">
        <v>0.58416666666666661</v>
      </c>
      <c r="C28" s="4">
        <v>208</v>
      </c>
      <c r="D28" s="5">
        <f t="shared" si="0"/>
        <v>841.19999999999993</v>
      </c>
      <c r="E28">
        <f>CO2change*EXP(-Krate*(D28-Tinit))+CO2_Final</f>
        <v>210.93571043884916</v>
      </c>
      <c r="F28">
        <f t="shared" si="1"/>
        <v>8.6183957807679068</v>
      </c>
    </row>
    <row r="29" spans="1:6">
      <c r="A29" s="2">
        <v>41470</v>
      </c>
      <c r="B29" s="3">
        <v>0.58506944444444442</v>
      </c>
      <c r="C29" s="4">
        <v>208</v>
      </c>
      <c r="D29" s="5">
        <f t="shared" si="0"/>
        <v>842.5</v>
      </c>
      <c r="E29">
        <f>CO2change*EXP(-Krate*(D29-Tinit))+CO2_Final</f>
        <v>210.90147860895749</v>
      </c>
      <c r="F29">
        <f t="shared" si="1"/>
        <v>8.4185781182378907</v>
      </c>
    </row>
    <row r="30" spans="1:6">
      <c r="A30" s="2">
        <v>41470</v>
      </c>
      <c r="B30" s="3">
        <v>0.58598379629629627</v>
      </c>
      <c r="C30" s="4">
        <v>209</v>
      </c>
      <c r="D30" s="5">
        <f t="shared" si="0"/>
        <v>843.81666666666672</v>
      </c>
      <c r="E30">
        <f>CO2change*EXP(-Krate*(D30-Tinit))+CO2_Final</f>
        <v>210.8769822140726</v>
      </c>
      <c r="F30">
        <f t="shared" si="1"/>
        <v>3.5230622319448712</v>
      </c>
    </row>
    <row r="31" spans="1:6">
      <c r="A31" s="2">
        <v>41470</v>
      </c>
      <c r="B31" s="3">
        <v>0.58780092592592592</v>
      </c>
      <c r="C31" s="4">
        <v>210</v>
      </c>
      <c r="D31" s="5">
        <f t="shared" si="0"/>
        <v>846.43333333333339</v>
      </c>
      <c r="E31">
        <f>CO2change*EXP(-Krate*(D31-Tinit))+CO2_Final</f>
        <v>210.84767227647308</v>
      </c>
      <c r="F31">
        <f t="shared" si="1"/>
        <v>0.71854828830104811</v>
      </c>
    </row>
    <row r="32" spans="1:6">
      <c r="A32" s="2">
        <v>41470</v>
      </c>
      <c r="B32" s="3">
        <v>0.58870370370370373</v>
      </c>
      <c r="C32" s="4">
        <v>207</v>
      </c>
      <c r="D32" s="5">
        <f t="shared" si="0"/>
        <v>847.73333333333335</v>
      </c>
      <c r="E32">
        <f>CO2change*EXP(-Krate*(D32-Tinit))+CO2_Final</f>
        <v>210.83914586756893</v>
      </c>
      <c r="F32">
        <f t="shared" si="1"/>
        <v>14.739040992471597</v>
      </c>
    </row>
    <row r="33" spans="1:6">
      <c r="A33" s="2">
        <v>41470</v>
      </c>
      <c r="B33" s="3">
        <v>0.58961805555555558</v>
      </c>
      <c r="C33" s="4">
        <v>209</v>
      </c>
      <c r="D33" s="5">
        <f t="shared" si="0"/>
        <v>849.05000000000007</v>
      </c>
      <c r="E33">
        <f>CO2change*EXP(-Krate*(D33-Tinit))+CO2_Final</f>
        <v>210.8330443450933</v>
      </c>
      <c r="F33">
        <f t="shared" si="1"/>
        <v>3.3600515710785213</v>
      </c>
    </row>
    <row r="34" spans="1:6">
      <c r="A34" s="2">
        <v>41470</v>
      </c>
      <c r="B34" s="3">
        <v>0.59052083333333327</v>
      </c>
      <c r="C34" s="4">
        <v>210</v>
      </c>
      <c r="D34" s="5">
        <f t="shared" si="0"/>
        <v>850.34999999999991</v>
      </c>
      <c r="E34">
        <f>CO2change*EXP(-Krate*(D34-Tinit))+CO2_Final</f>
        <v>210.82878900596327</v>
      </c>
      <c r="F34">
        <f t="shared" si="1"/>
        <v>0.68689121640559014</v>
      </c>
    </row>
    <row r="35" spans="1:6">
      <c r="A35" s="2">
        <v>41470</v>
      </c>
      <c r="B35" s="3">
        <v>0.59142361111111108</v>
      </c>
      <c r="C35" s="4">
        <v>212</v>
      </c>
      <c r="D35" s="5">
        <f t="shared" si="0"/>
        <v>851.65</v>
      </c>
      <c r="E35">
        <f>CO2change*EXP(-Krate*(D35-Tinit))+CO2_Final</f>
        <v>210.82577614260546</v>
      </c>
      <c r="F35">
        <f t="shared" si="1"/>
        <v>1.3788016672745063</v>
      </c>
    </row>
    <row r="36" spans="1:6">
      <c r="A36" s="2">
        <v>41470</v>
      </c>
      <c r="B36" s="3">
        <v>0.59233796296296293</v>
      </c>
      <c r="C36" s="4">
        <v>211</v>
      </c>
      <c r="D36" s="5">
        <f t="shared" si="0"/>
        <v>852.9666666666667</v>
      </c>
      <c r="E36">
        <f>CO2change*EXP(-Krate*(D36-Tinit))+CO2_Final</f>
        <v>210.82362012901282</v>
      </c>
      <c r="F36">
        <f t="shared" si="1"/>
        <v>3.1109858889453008E-2</v>
      </c>
    </row>
    <row r="37" spans="1:6">
      <c r="A37" s="2">
        <v>41470</v>
      </c>
      <c r="B37" s="3">
        <v>0.59415509259259258</v>
      </c>
      <c r="C37" s="4">
        <v>211</v>
      </c>
      <c r="D37" s="5">
        <f t="shared" si="0"/>
        <v>855.58333333333337</v>
      </c>
      <c r="E37">
        <f>CO2change*EXP(-Krate*(D37-Tinit))+CO2_Final</f>
        <v>210.82104045865066</v>
      </c>
      <c r="F37">
        <f t="shared" si="1"/>
        <v>3.2026517439967206E-2</v>
      </c>
    </row>
    <row r="38" spans="1:6">
      <c r="A38" s="2">
        <v>41470</v>
      </c>
      <c r="B38" s="3">
        <v>0.59505787037037039</v>
      </c>
      <c r="C38" s="4">
        <v>214</v>
      </c>
      <c r="D38" s="5">
        <f t="shared" si="0"/>
        <v>856.88333333333333</v>
      </c>
      <c r="E38">
        <f>CO2change*EXP(-Krate*(D38-Tinit))+CO2_Final</f>
        <v>210.82029001951136</v>
      </c>
      <c r="F38">
        <f t="shared" si="1"/>
        <v>10.110555560019058</v>
      </c>
    </row>
    <row r="39" spans="1:6">
      <c r="A39" s="2">
        <v>41470</v>
      </c>
      <c r="B39" s="3">
        <v>0.59597222222222224</v>
      </c>
      <c r="C39" s="4">
        <v>213</v>
      </c>
      <c r="D39" s="5">
        <f t="shared" si="0"/>
        <v>858.2</v>
      </c>
      <c r="E39">
        <f>CO2change*EXP(-Krate*(D39-Tinit))+CO2_Final</f>
        <v>210.81975300312772</v>
      </c>
      <c r="F39">
        <f t="shared" si="1"/>
        <v>4.7534769673706156</v>
      </c>
    </row>
    <row r="40" spans="1:6">
      <c r="A40" s="2">
        <v>41470</v>
      </c>
      <c r="B40" s="3">
        <v>0.59687499999999993</v>
      </c>
      <c r="C40" s="4">
        <v>215</v>
      </c>
      <c r="D40" s="5">
        <f t="shared" si="0"/>
        <v>859.5</v>
      </c>
      <c r="E40">
        <f>CO2change*EXP(-Krate*(D40-Tinit))+CO2_Final</f>
        <v>210.81937847581261</v>
      </c>
      <c r="F40">
        <f t="shared" si="1"/>
        <v>17.477596328498873</v>
      </c>
    </row>
    <row r="41" spans="1:6">
      <c r="A41" s="2">
        <v>41470</v>
      </c>
      <c r="B41" s="3">
        <v>0.59778935185185189</v>
      </c>
      <c r="C41" s="4">
        <v>217</v>
      </c>
      <c r="D41" s="5">
        <f t="shared" si="0"/>
        <v>860.81666666666683</v>
      </c>
      <c r="E41">
        <f>CO2change*EXP(-Krate*(D41-Tinit))+CO2_Final</f>
        <v>210.81911046300016</v>
      </c>
      <c r="F41">
        <f t="shared" si="1"/>
        <v>38.203395468594124</v>
      </c>
    </row>
    <row r="42" spans="1:6">
      <c r="A42" s="2">
        <v>41470</v>
      </c>
      <c r="B42" s="3">
        <v>0.59869212962962959</v>
      </c>
      <c r="C42" s="4">
        <v>214</v>
      </c>
      <c r="D42" s="5">
        <f t="shared" si="0"/>
        <v>862.11666666666667</v>
      </c>
      <c r="E42">
        <f>CO2change*EXP(-Krate*(D42-Tinit))+CO2_Final</f>
        <v>210.81892354483131</v>
      </c>
      <c r="F42">
        <f t="shared" si="1"/>
        <v>10.119247413628617</v>
      </c>
    </row>
    <row r="43" spans="1:6">
      <c r="A43" s="2">
        <v>41470</v>
      </c>
      <c r="B43" s="3">
        <v>0.60050925925925924</v>
      </c>
      <c r="C43" s="4">
        <v>214</v>
      </c>
      <c r="D43" s="5">
        <f t="shared" si="0"/>
        <v>864.73333333333335</v>
      </c>
      <c r="E43">
        <f>CO2change*EXP(-Krate*(D43-Tinit))+CO2_Final</f>
        <v>210.81869649899897</v>
      </c>
      <c r="F43">
        <f t="shared" si="1"/>
        <v>10.120691965481381</v>
      </c>
    </row>
    <row r="44" spans="1:6">
      <c r="A44" s="2">
        <v>41470</v>
      </c>
      <c r="B44" s="3">
        <v>0.60141203703703705</v>
      </c>
      <c r="C44" s="4">
        <v>216</v>
      </c>
      <c r="D44" s="5">
        <f t="shared" si="0"/>
        <v>866.0333333333333</v>
      </c>
      <c r="E44">
        <f>CO2change*EXP(-Krate*(D44-Tinit))+CO2_Final</f>
        <v>210.81863045021947</v>
      </c>
      <c r="F44">
        <f t="shared" si="1"/>
        <v>26.84659041139286</v>
      </c>
    </row>
    <row r="45" spans="1:6">
      <c r="A45" s="2">
        <v>41470</v>
      </c>
      <c r="B45" s="3">
        <v>0.6023263888888889</v>
      </c>
      <c r="C45" s="4">
        <v>215</v>
      </c>
      <c r="D45" s="5">
        <f t="shared" si="0"/>
        <v>867.35</v>
      </c>
      <c r="E45">
        <f>CO2change*EXP(-Krate*(D45-Tinit))+CO2_Final</f>
        <v>210.81858318552489</v>
      </c>
      <c r="F45">
        <f t="shared" si="1"/>
        <v>17.484246576375206</v>
      </c>
    </row>
    <row r="46" spans="1:6">
      <c r="A46" s="2">
        <v>41470</v>
      </c>
      <c r="B46" s="3">
        <v>0.60322916666666659</v>
      </c>
      <c r="C46" s="4">
        <v>217</v>
      </c>
      <c r="D46" s="5">
        <f t="shared" si="0"/>
        <v>868.65</v>
      </c>
      <c r="E46">
        <f>CO2change*EXP(-Krate*(D46-Tinit))+CO2_Final</f>
        <v>210.81855022206287</v>
      </c>
      <c r="F46">
        <f t="shared" si="1"/>
        <v>38.210321357159025</v>
      </c>
    </row>
    <row r="47" spans="1:6">
      <c r="A47" s="2">
        <v>41470</v>
      </c>
      <c r="B47" s="3">
        <v>0.60414351851851855</v>
      </c>
      <c r="C47" s="4">
        <v>217</v>
      </c>
      <c r="D47" s="5">
        <f t="shared" si="0"/>
        <v>869.96666666666681</v>
      </c>
      <c r="E47">
        <f>CO2change*EXP(-Krate*(D47-Tinit))+CO2_Final</f>
        <v>210.81852663331566</v>
      </c>
      <c r="F47">
        <f t="shared" si="1"/>
        <v>38.210612983027879</v>
      </c>
    </row>
    <row r="48" spans="1:6">
      <c r="A48" s="2">
        <v>41470</v>
      </c>
      <c r="B48" s="3">
        <v>0.60504629629629625</v>
      </c>
      <c r="C48" s="4">
        <v>216</v>
      </c>
      <c r="D48" s="5">
        <f t="shared" si="0"/>
        <v>871.26666666666665</v>
      </c>
      <c r="E48">
        <f>CO2change*EXP(-Krate*(D48-Tinit))+CO2_Final</f>
        <v>210.81851018199234</v>
      </c>
      <c r="F48">
        <f t="shared" si="1"/>
        <v>26.847836734117081</v>
      </c>
    </row>
    <row r="49" spans="1:6">
      <c r="A49" s="2">
        <v>41470</v>
      </c>
      <c r="B49" s="3">
        <v>0.6068634259259259</v>
      </c>
      <c r="C49" s="4">
        <v>213</v>
      </c>
      <c r="D49" s="5">
        <f t="shared" si="0"/>
        <v>873.88333333333333</v>
      </c>
      <c r="E49">
        <f>CO2change*EXP(-Krate*(D49-Tinit))+CO2_Final</f>
        <v>210.81849019889265</v>
      </c>
      <c r="F49">
        <f t="shared" si="1"/>
        <v>4.7589850123274431</v>
      </c>
    </row>
    <row r="50" spans="1:6">
      <c r="A50" s="2">
        <v>41470</v>
      </c>
      <c r="B50" s="3">
        <v>0.60776620370370371</v>
      </c>
      <c r="C50" s="4">
        <v>218</v>
      </c>
      <c r="D50" s="5">
        <f t="shared" si="0"/>
        <v>875.18333333333339</v>
      </c>
      <c r="E50">
        <f>CO2change*EXP(-Krate*(D50-Tinit))+CO2_Final</f>
        <v>210.81848438570802</v>
      </c>
      <c r="F50">
        <f t="shared" si="1"/>
        <v>51.574166518319544</v>
      </c>
    </row>
  </sheetData>
  <mergeCells count="1">
    <mergeCell ref="A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Sheet1</vt:lpstr>
      <vt:lpstr>Sheet2</vt:lpstr>
      <vt:lpstr>Sheet3</vt:lpstr>
      <vt:lpstr>CO2_Final</vt:lpstr>
      <vt:lpstr>CO2change</vt:lpstr>
      <vt:lpstr>CO2init</vt:lpstr>
      <vt:lpstr>Krate</vt:lpstr>
      <vt:lpstr>SumDIff_2</vt:lpstr>
      <vt:lpstr>Tinit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2013-07-17T22:23:16Z</dcterms:created>
  <dcterms:modified xsi:type="dcterms:W3CDTF">2013-07-18T00:03:34Z</dcterms:modified>
</cp:coreProperties>
</file>