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U:\NOAA GLERL\"/>
    </mc:Choice>
  </mc:AlternateContent>
  <xr:revisionPtr revIDLastSave="0" documentId="13_ncr:1_{603B5691-1672-4A32-A3EC-92991202037D}" xr6:coauthVersionLast="36" xr6:coauthVersionMax="47" xr10:uidLastSave="{00000000-0000-0000-0000-000000000000}"/>
  <bookViews>
    <workbookView xWindow="14670" yWindow="6930" windowWidth="17250" windowHeight="8430" xr2:uid="{6B61D47A-288B-4E36-9DDA-84042260BA47}"/>
  </bookViews>
  <sheets>
    <sheet name="NIAGARA - Manipulator" sheetId="1" r:id="rId1"/>
    <sheet name="RUSH - Heater Cal" sheetId="4" r:id="rId2"/>
    <sheet name="RUSH - Clamp" sheetId="3" r:id="rId3"/>
    <sheet name="RUSH - LeakCheck" sheetId="2" r:id="rId4"/>
    <sheet name="RUSH - Pressure Cal" sheetId="7" r:id="rId5"/>
  </sheets>
  <externalReferences>
    <externalReference r:id="rId6"/>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 i="7" l="1"/>
  <c r="H7" i="7" s="1"/>
  <c r="H5" i="7"/>
  <c r="H6" i="7"/>
  <c r="N5" i="7"/>
  <c r="N6" i="7"/>
  <c r="E34" i="7"/>
  <c r="F34" i="7" s="1"/>
  <c r="G34" i="7" s="1"/>
  <c r="H34" i="7" s="1"/>
  <c r="E35" i="7"/>
  <c r="F35" i="7" s="1"/>
  <c r="G35" i="7" s="1"/>
  <c r="H35" i="7" s="1"/>
  <c r="K35" i="7"/>
  <c r="L35" i="7" s="1"/>
  <c r="M35" i="7" s="1"/>
  <c r="N35" i="7" s="1"/>
  <c r="A35" i="7"/>
  <c r="K34" i="7"/>
  <c r="L34" i="7" s="1"/>
  <c r="M34" i="7" s="1"/>
  <c r="N34" i="7" s="1"/>
  <c r="A34" i="7"/>
  <c r="L33" i="7"/>
  <c r="M33" i="7" s="1"/>
  <c r="N33" i="7" s="1"/>
  <c r="K33" i="7"/>
  <c r="F33" i="7"/>
  <c r="G33" i="7" s="1"/>
  <c r="H33" i="7" s="1"/>
  <c r="E33" i="7"/>
  <c r="A33" i="7"/>
  <c r="K32" i="7"/>
  <c r="L32" i="7" s="1"/>
  <c r="M32" i="7" s="1"/>
  <c r="N32" i="7" s="1"/>
  <c r="G32" i="7"/>
  <c r="H32" i="7" s="1"/>
  <c r="F32" i="7"/>
  <c r="E32" i="7"/>
  <c r="A32" i="7"/>
  <c r="L31" i="7"/>
  <c r="M31" i="7" s="1"/>
  <c r="N31" i="7" s="1"/>
  <c r="K31" i="7"/>
  <c r="E31" i="7"/>
  <c r="F31" i="7" s="1"/>
  <c r="G31" i="7" s="1"/>
  <c r="H31" i="7" s="1"/>
  <c r="A31" i="7"/>
  <c r="K30" i="7"/>
  <c r="L30" i="7" s="1"/>
  <c r="M30" i="7" s="1"/>
  <c r="N30" i="7" s="1"/>
  <c r="E30" i="7"/>
  <c r="F30" i="7" s="1"/>
  <c r="G30" i="7" s="1"/>
  <c r="H30" i="7" s="1"/>
  <c r="A30" i="7"/>
  <c r="L29" i="7"/>
  <c r="M29" i="7" s="1"/>
  <c r="N29" i="7" s="1"/>
  <c r="K29" i="7"/>
  <c r="F29" i="7"/>
  <c r="G29" i="7" s="1"/>
  <c r="H29" i="7" s="1"/>
  <c r="E29" i="7"/>
  <c r="A29" i="7"/>
  <c r="M28" i="7"/>
  <c r="N28" i="7" s="1"/>
  <c r="L28" i="7"/>
  <c r="K28" i="7"/>
  <c r="E28" i="7"/>
  <c r="F28" i="7" s="1"/>
  <c r="G28" i="7" s="1"/>
  <c r="H28" i="7" s="1"/>
  <c r="A28" i="7"/>
  <c r="K27" i="7"/>
  <c r="L27" i="7" s="1"/>
  <c r="M27" i="7" s="1"/>
  <c r="N27" i="7" s="1"/>
  <c r="F27" i="7"/>
  <c r="G27" i="7" s="1"/>
  <c r="H27" i="7" s="1"/>
  <c r="E27" i="7"/>
  <c r="A27" i="7"/>
  <c r="K26" i="7"/>
  <c r="L26" i="7" s="1"/>
  <c r="M26" i="7" s="1"/>
  <c r="N26" i="7" s="1"/>
  <c r="E26" i="7"/>
  <c r="F26" i="7" s="1"/>
  <c r="G26" i="7" s="1"/>
  <c r="H26" i="7" s="1"/>
  <c r="A26" i="7"/>
  <c r="L25" i="7"/>
  <c r="M25" i="7" s="1"/>
  <c r="N25" i="7" s="1"/>
  <c r="K25" i="7"/>
  <c r="F25" i="7"/>
  <c r="G25" i="7" s="1"/>
  <c r="H25" i="7" s="1"/>
  <c r="E25" i="7"/>
  <c r="A25" i="7"/>
  <c r="K24" i="7"/>
  <c r="L24" i="7" s="1"/>
  <c r="M24" i="7" s="1"/>
  <c r="N24" i="7" s="1"/>
  <c r="G24" i="7"/>
  <c r="H24" i="7" s="1"/>
  <c r="F24" i="7"/>
  <c r="E24" i="7"/>
  <c r="A24" i="7"/>
  <c r="L23" i="7"/>
  <c r="M23" i="7" s="1"/>
  <c r="N23" i="7" s="1"/>
  <c r="K23" i="7"/>
  <c r="E23" i="7"/>
  <c r="F23" i="7" s="1"/>
  <c r="G23" i="7" s="1"/>
  <c r="H23" i="7" s="1"/>
  <c r="A23" i="7"/>
  <c r="K22" i="7"/>
  <c r="L22" i="7" s="1"/>
  <c r="M22" i="7" s="1"/>
  <c r="N22" i="7" s="1"/>
  <c r="E22" i="7"/>
  <c r="F22" i="7" s="1"/>
  <c r="G22" i="7" s="1"/>
  <c r="H22" i="7" s="1"/>
  <c r="A22" i="7"/>
  <c r="L21" i="7"/>
  <c r="M21" i="7" s="1"/>
  <c r="N21" i="7" s="1"/>
  <c r="K21" i="7"/>
  <c r="F21" i="7"/>
  <c r="G21" i="7" s="1"/>
  <c r="H21" i="7" s="1"/>
  <c r="E21" i="7"/>
  <c r="A21" i="7"/>
  <c r="M20" i="7"/>
  <c r="N20" i="7" s="1"/>
  <c r="L20" i="7"/>
  <c r="K20" i="7"/>
  <c r="E20" i="7"/>
  <c r="F20" i="7" s="1"/>
  <c r="G20" i="7" s="1"/>
  <c r="H20" i="7" s="1"/>
  <c r="A20" i="7"/>
  <c r="K19" i="7"/>
  <c r="L19" i="7" s="1"/>
  <c r="M19" i="7" s="1"/>
  <c r="N19" i="7" s="1"/>
  <c r="F19" i="7"/>
  <c r="G19" i="7" s="1"/>
  <c r="H19" i="7" s="1"/>
  <c r="E19" i="7"/>
  <c r="A19" i="7"/>
  <c r="K18" i="7"/>
  <c r="L18" i="7" s="1"/>
  <c r="M18" i="7" s="1"/>
  <c r="N18" i="7" s="1"/>
  <c r="E18" i="7"/>
  <c r="F18" i="7" s="1"/>
  <c r="G18" i="7" s="1"/>
  <c r="H18" i="7" s="1"/>
  <c r="A18" i="7"/>
  <c r="L17" i="7"/>
  <c r="M17" i="7" s="1"/>
  <c r="N17" i="7" s="1"/>
  <c r="K17" i="7"/>
  <c r="F17" i="7"/>
  <c r="G17" i="7" s="1"/>
  <c r="H17" i="7" s="1"/>
  <c r="E17" i="7"/>
  <c r="A17" i="7"/>
  <c r="N14" i="7"/>
  <c r="N13" i="7" s="1"/>
  <c r="N12" i="7" s="1"/>
  <c r="N11" i="7" s="1"/>
  <c r="H14" i="7"/>
  <c r="H13" i="7"/>
  <c r="H12" i="7"/>
  <c r="H11" i="7" s="1"/>
  <c r="M11" i="7"/>
  <c r="G11" i="7"/>
  <c r="H9" i="7" l="1"/>
  <c r="N10" i="7"/>
  <c r="N9" i="7"/>
  <c r="C18" i="1"/>
  <c r="C9" i="1"/>
  <c r="A9" i="1"/>
  <c r="H8" i="7" l="1"/>
  <c r="N8" i="7"/>
  <c r="N7" i="7"/>
</calcChain>
</file>

<file path=xl/sharedStrings.xml><?xml version="1.0" encoding="utf-8"?>
<sst xmlns="http://schemas.openxmlformats.org/spreadsheetml/2006/main" count="172" uniqueCount="115">
  <si>
    <t>Elbow</t>
  </si>
  <si>
    <t>-12512</t>
  </si>
  <si>
    <t>11742</t>
  </si>
  <si>
    <t>MANIPULATOR TO GARAGE</t>
  </si>
  <si>
    <t>MANIPULATOR TO CC</t>
  </si>
  <si>
    <t>Forearm</t>
  </si>
  <si>
    <t>CC CALIBRATION</t>
  </si>
  <si>
    <t>Torque Ratio</t>
  </si>
  <si>
    <t>closed = 24265</t>
  </si>
  <si>
    <t>ON/OFF</t>
  </si>
  <si>
    <t>max Current</t>
  </si>
  <si>
    <t>CC.config.maxCurrent = 350</t>
  </si>
  <si>
    <t>11/28</t>
  </si>
  <si>
    <t>--</t>
  </si>
  <si>
    <t>10/27</t>
  </si>
  <si>
    <t>ESP</t>
  </si>
  <si>
    <t>closed = 23765</t>
  </si>
  <si>
    <t>onguides = 24779</t>
  </si>
  <si>
    <t>10/28</t>
  </si>
  <si>
    <t>minutes</t>
  </si>
  <si>
    <t>PC.loadPuck :SAF,2</t>
  </si>
  <si>
    <t>*Load SAF puck from tube 2</t>
  </si>
  <si>
    <t>PSV.PSR</t>
  </si>
  <si>
    <t>*Fill line with flush</t>
  </si>
  <si>
    <t>PSR.flush</t>
  </si>
  <si>
    <t>PS.fill</t>
  </si>
  <si>
    <t>PSV.waste1</t>
  </si>
  <si>
    <t>PS.empty</t>
  </si>
  <si>
    <t xml:space="preserve">*Connect pressure gauge to the PBV </t>
  </si>
  <si>
    <t>PSV.PTV</t>
  </si>
  <si>
    <t>PTV.puck</t>
  </si>
  <si>
    <t>PBV.air</t>
  </si>
  <si>
    <t>PS.push 1</t>
  </si>
  <si>
    <t>PS.push 2.5</t>
  </si>
  <si>
    <t>*Incremented 1, 0.5, 0.5, 0.5 mL (2.5mL is max)</t>
  </si>
  <si>
    <t>delay 10:00</t>
  </si>
  <si>
    <t>CC.loadPuck :SH1,1</t>
  </si>
  <si>
    <t>*Load SH1 puck from tube 1</t>
  </si>
  <si>
    <t>CSV.flush</t>
  </si>
  <si>
    <t>CS.fill</t>
  </si>
  <si>
    <t>CSV.CTV</t>
  </si>
  <si>
    <t>CBV.DBV</t>
  </si>
  <si>
    <t>CTV.CSV</t>
  </si>
  <si>
    <t>CS.push 5</t>
  </si>
  <si>
    <t>CS.push 0.5</t>
  </si>
  <si>
    <t>CS.push 1</t>
  </si>
  <si>
    <t>CS.push 3</t>
  </si>
  <si>
    <t>CC &amp; PC Leak Check</t>
  </si>
  <si>
    <t>ESP RUSH - CC Calibration</t>
  </si>
  <si>
    <t>Date: 5/24/23</t>
  </si>
  <si>
    <t>Date: 5/23/23</t>
  </si>
  <si>
    <t>ESP Rush</t>
  </si>
  <si>
    <t>*check pressure drop, start = 56.2psi, end, 48psi (14.6% drop after 17 min)</t>
  </si>
  <si>
    <t>*check pressure drop, start = 9psi (pressure held)</t>
  </si>
  <si>
    <t>s/n:</t>
  </si>
  <si>
    <t>date:</t>
  </si>
  <si>
    <t>SS (outlet)</t>
  </si>
  <si>
    <t>pre-cal</t>
  </si>
  <si>
    <t>CS (intake)</t>
  </si>
  <si>
    <t>Absolute PSI</t>
  </si>
  <si>
    <t>Offset</t>
  </si>
  <si>
    <t>bias</t>
  </si>
  <si>
    <t>Slope</t>
  </si>
  <si>
    <t>skew</t>
  </si>
  <si>
    <t>cnts@-15psi</t>
  </si>
  <si>
    <t>Vacuum</t>
  </si>
  <si>
    <t>mV/psi*75</t>
  </si>
  <si>
    <t>Full Scale</t>
  </si>
  <si>
    <t>mV</t>
  </si>
  <si>
    <t xml:space="preserve">mV/psi </t>
  </si>
  <si>
    <t>(10V/3V)</t>
  </si>
  <si>
    <t>Excitation</t>
  </si>
  <si>
    <t>100/1000(mV/V)</t>
  </si>
  <si>
    <t>Gain</t>
  </si>
  <si>
    <t>10K</t>
  </si>
  <si>
    <t>(4096/16/2.5V)</t>
  </si>
  <si>
    <t>cnts/V</t>
  </si>
  <si>
    <t>Abs PSI</t>
  </si>
  <si>
    <t>Gauge Target</t>
  </si>
  <si>
    <t>Gauge PSI / inHg</t>
  </si>
  <si>
    <t>SS (outlet, outPress)</t>
  </si>
  <si>
    <t>(V)</t>
  </si>
  <si>
    <t>(mV)</t>
  </si>
  <si>
    <t>CS (intake, inPress)</t>
  </si>
  <si>
    <t>Sampler.intakePSI</t>
  </si>
  <si>
    <t>Pressure on the Collection side of the membrane, has calibration data applied</t>
  </si>
  <si>
    <t>Sampler.outletPSI</t>
  </si>
  <si>
    <t>Pressure on the Sample side of the membrane</t>
  </si>
  <si>
    <t>Sampler.intakePress</t>
  </si>
  <si>
    <t>Uncalibrated Press based on A/D values</t>
  </si>
  <si>
    <t>Sampler.outletPress</t>
  </si>
  <si>
    <t>Sampler.calibrate</t>
  </si>
  <si>
    <t>Tells the machine to apply calibration to Press values</t>
  </si>
  <si>
    <t>SS.status (inPress / outPress)</t>
  </si>
  <si>
    <t>Raw A/D counts of outlet</t>
  </si>
  <si>
    <t>CS.status (inPress / outPress)</t>
  </si>
  <si>
    <t>Raw A/D counts of intake</t>
  </si>
  <si>
    <t>ESP RUSH - Pressure Sensor Calibration</t>
  </si>
  <si>
    <t>CH - Heater Check</t>
  </si>
  <si>
    <t>PH - Heater Check</t>
  </si>
  <si>
    <t>** Values before forearm to clamp calibrations, post Preston's cal update</t>
  </si>
  <si>
    <t>**Values after forearm to clamp calibrations, possibly before updated config with Danna's calibration was pushed</t>
  </si>
  <si>
    <t>** Values obtained after Danna's heater calibrations and forearm to clamp calibrations</t>
  </si>
  <si>
    <r>
      <rPr>
        <b/>
        <sz val="11"/>
        <color theme="1"/>
        <rFont val="Calibri"/>
        <family val="2"/>
        <scheme val="minor"/>
      </rPr>
      <t>NOTE</t>
    </r>
    <r>
      <rPr>
        <sz val="11"/>
        <color theme="1"/>
        <rFont val="Calibri"/>
        <family val="2"/>
        <scheme val="minor"/>
      </rPr>
      <t>: The thermal pads on ESP Rush's CC and PC are compressed, likely from the overextended forearm to clamp moves before calibration of the forearm. Because thermal pad on temp sensor finger was compressed on both clamps, forearm has to slightly deflect temp sensor finger for good thermal contact. This was done without deflecting the finger too far back and risking breaking the temp sensor finger.</t>
    </r>
  </si>
  <si>
    <t>ambient</t>
  </si>
  <si>
    <t>Thermometer</t>
  </si>
  <si>
    <t>PH- Heater Check</t>
  </si>
  <si>
    <t>seconds</t>
  </si>
  <si>
    <t>scconds</t>
  </si>
  <si>
    <t>ESP NIAGARA - Manipulator Calibrations</t>
  </si>
  <si>
    <r>
      <rPr>
        <b/>
        <sz val="11"/>
        <color theme="1"/>
        <rFont val="Calibri"/>
        <family val="2"/>
        <scheme val="minor"/>
      </rPr>
      <t>NOTE</t>
    </r>
    <r>
      <rPr>
        <sz val="11"/>
        <color theme="1"/>
        <rFont val="Calibri"/>
        <family val="2"/>
        <scheme val="minor"/>
      </rPr>
      <t>: We could not visually see the Collection Clamp heater pad deflecting below the top plate. Top clamp was backed off until torque ratio and ON/OFF spring values were okay. CC will need to be removed, cleaned and recalibrated after deployment. Visually inspect wave spring and bottom clamp components.</t>
    </r>
  </si>
  <si>
    <t>**PC torque ratio and ON/OFF spring values checked by Preston and looked okay.</t>
  </si>
  <si>
    <t>*release air, pressure gauge in-line</t>
  </si>
  <si>
    <t>**Top clamp position moved up 500 counts, but heater pad was not compressing enough at closed position =23765</t>
  </si>
  <si>
    <t>Third Leak Test checked by Tina and Preston.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</si>
</sst>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00"/>
  </numFmts>
  <fonts count="7" x14ac:knownFonts="1">
    <font>
      <sz val="11"/>
      <color theme="1"/>
      <name val="Calibri"/>
      <family val="2"/>
      <scheme val="minor"/>
    </font>
    <font>
      <b/>
      <sz val="11"/>
      <color theme="1"/>
      <name val="Calibri"/>
      <family val="2"/>
      <scheme val="minor"/>
    </font>
    <font>
      <strike/>
      <sz val="11"/>
      <color theme="1"/>
      <name val="Calibri"/>
      <family val="2"/>
      <scheme val="minor"/>
    </font>
    <font>
      <b/>
      <sz val="11"/>
      <name val="Calibri"/>
      <family val="2"/>
      <scheme val="minor"/>
    </font>
    <font>
      <sz val="11"/>
      <name val="Calibri"/>
      <family val="2"/>
      <scheme val="minor"/>
    </font>
    <font>
      <u/>
      <sz val="11"/>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rgb="FFFFC000"/>
        <bgColor indexed="22"/>
      </patternFill>
    </fill>
    <fill>
      <patternFill patternType="solid">
        <fgColor rgb="FFFFC00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s>
  <cellStyleXfs count="1">
    <xf numFmtId="0" fontId="0" fillId="0" borderId="0"/>
  </cellStyleXfs>
  <cellXfs count="75">
    <xf numFmtId="0" fontId="0" fillId="0" borderId="0" xfId="0"/>
    <xf numFmtId="0" fontId="0" fillId="0" borderId="0" xfId="0" quotePrefix="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Fill="1" applyBorder="1"/>
    <xf numFmtId="0" fontId="2" fillId="0" borderId="0" xfId="0" applyFont="1"/>
    <xf numFmtId="0" fontId="2" fillId="0" borderId="0" xfId="0" quotePrefix="1" applyFont="1"/>
    <xf numFmtId="20" fontId="0" fillId="0" borderId="0" xfId="0" applyNumberFormat="1"/>
    <xf numFmtId="0" fontId="1" fillId="0" borderId="0" xfId="0" applyFont="1"/>
    <xf numFmtId="0" fontId="3" fillId="0" borderId="0" xfId="0" applyFont="1"/>
    <xf numFmtId="0" fontId="4" fillId="0" borderId="0" xfId="0" applyFont="1"/>
    <xf numFmtId="0" fontId="4" fillId="0" borderId="0" xfId="0" applyFont="1" applyAlignment="1">
      <alignment horizontal="right"/>
    </xf>
    <xf numFmtId="14" fontId="4" fillId="0" borderId="0" xfId="0" applyNumberFormat="1" applyFont="1"/>
    <xf numFmtId="164" fontId="4" fillId="3" borderId="9" xfId="0" applyNumberFormat="1" applyFont="1" applyFill="1" applyBorder="1"/>
    <xf numFmtId="165" fontId="4" fillId="3" borderId="10" xfId="0" applyNumberFormat="1" applyFont="1" applyFill="1" applyBorder="1"/>
    <xf numFmtId="0" fontId="4" fillId="4" borderId="0" xfId="0" applyNumberFormat="1" applyFont="1" applyFill="1"/>
    <xf numFmtId="0" fontId="4" fillId="3" borderId="0" xfId="0" applyNumberFormat="1" applyFont="1" applyFill="1"/>
    <xf numFmtId="0" fontId="4" fillId="0" borderId="0" xfId="0" applyNumberFormat="1" applyFont="1"/>
    <xf numFmtId="2" fontId="4" fillId="0" borderId="0" xfId="0" applyNumberFormat="1" applyFont="1"/>
    <xf numFmtId="0" fontId="3" fillId="0" borderId="0" xfId="0" applyFont="1" applyAlignment="1">
      <alignment wrapText="1"/>
    </xf>
    <xf numFmtId="0" fontId="4" fillId="0" borderId="0" xfId="0" applyFont="1" applyAlignment="1">
      <alignment wrapText="1"/>
    </xf>
    <xf numFmtId="0" fontId="4" fillId="0" borderId="1" xfId="0" applyFont="1" applyFill="1" applyBorder="1"/>
    <xf numFmtId="0" fontId="4" fillId="0" borderId="3" xfId="0" applyFont="1" applyFill="1" applyBorder="1"/>
    <xf numFmtId="0" fontId="4" fillId="0" borderId="4" xfId="0" applyFont="1" applyFill="1" applyBorder="1"/>
    <xf numFmtId="0" fontId="4" fillId="0" borderId="5" xfId="0" applyFont="1" applyFill="1" applyBorder="1"/>
    <xf numFmtId="0" fontId="4" fillId="0" borderId="4" xfId="0" quotePrefix="1" applyFont="1" applyFill="1" applyBorder="1"/>
    <xf numFmtId="0" fontId="4" fillId="0" borderId="5" xfId="0" quotePrefix="1" applyFont="1" applyFill="1" applyBorder="1"/>
    <xf numFmtId="0" fontId="4" fillId="0" borderId="6" xfId="0" quotePrefix="1" applyFont="1" applyFill="1" applyBorder="1"/>
    <xf numFmtId="0" fontId="4" fillId="0" borderId="8" xfId="0" quotePrefix="1" applyFont="1" applyFill="1" applyBorder="1"/>
    <xf numFmtId="0" fontId="4" fillId="0" borderId="1" xfId="0" applyFont="1" applyBorder="1"/>
    <xf numFmtId="0" fontId="4" fillId="0" borderId="4" xfId="0" applyFont="1" applyBorder="1"/>
    <xf numFmtId="0" fontId="4" fillId="0" borderId="4" xfId="0" quotePrefix="1" applyFont="1" applyBorder="1"/>
    <xf numFmtId="0" fontId="0" fillId="0" borderId="0" xfId="0" applyAlignment="1">
      <alignment horizontal="center"/>
    </xf>
    <xf numFmtId="0" fontId="0" fillId="0" borderId="0" xfId="0" applyAlignment="1">
      <alignment wrapText="1"/>
    </xf>
    <xf numFmtId="0" fontId="2" fillId="0" borderId="0" xfId="0" applyFont="1" applyBorder="1"/>
    <xf numFmtId="0" fontId="2" fillId="0" borderId="0" xfId="0" quotePrefix="1" applyFont="1" applyBorder="1"/>
    <xf numFmtId="0" fontId="0" fillId="0" borderId="0" xfId="0" applyAlignment="1">
      <alignment horizontal="left" wrapText="1"/>
    </xf>
    <xf numFmtId="2" fontId="0" fillId="0" borderId="0" xfId="0" applyNumberFormat="1"/>
    <xf numFmtId="0" fontId="0" fillId="0" borderId="0" xfId="0" applyAlignment="1">
      <alignment horizontal="left"/>
    </xf>
    <xf numFmtId="0" fontId="5" fillId="0" borderId="0" xfId="0" applyFont="1"/>
    <xf numFmtId="0" fontId="0" fillId="0" borderId="0" xfId="0" quotePrefix="1" applyAlignment="1">
      <alignment horizontal="left"/>
    </xf>
    <xf numFmtId="0" fontId="0" fillId="0" borderId="0" xfId="0" applyAlignment="1"/>
    <xf numFmtId="0" fontId="6" fillId="0" borderId="0" xfId="0" applyFont="1"/>
    <xf numFmtId="0" fontId="1" fillId="0" borderId="0" xfId="0" quotePrefix="1" applyFont="1"/>
    <xf numFmtId="0" fontId="0" fillId="0" borderId="0" xfId="0" applyAlignment="1">
      <alignment horizontal="left" wrapText="1"/>
    </xf>
    <xf numFmtId="0" fontId="1" fillId="0" borderId="1" xfId="0" applyFont="1" applyBorder="1"/>
    <xf numFmtId="0" fontId="1" fillId="0" borderId="2" xfId="0" applyFont="1" applyBorder="1"/>
    <xf numFmtId="0" fontId="1" fillId="0" borderId="4" xfId="0" applyFont="1" applyBorder="1"/>
    <xf numFmtId="0" fontId="1" fillId="0" borderId="0" xfId="0" applyFont="1" applyBorder="1"/>
    <xf numFmtId="0" fontId="0" fillId="0" borderId="0" xfId="0" quotePrefix="1" applyBorder="1"/>
    <xf numFmtId="16" fontId="0" fillId="0" borderId="0" xfId="0" quotePrefix="1" applyNumberFormat="1" applyBorder="1"/>
    <xf numFmtId="0" fontId="1" fillId="0" borderId="7" xfId="0" applyFont="1" applyBorder="1"/>
    <xf numFmtId="0" fontId="4" fillId="0" borderId="0" xfId="0" applyFont="1" applyBorder="1"/>
    <xf numFmtId="0" fontId="4" fillId="0" borderId="6" xfId="0" quotePrefix="1" applyFont="1" applyBorder="1"/>
    <xf numFmtId="0" fontId="0" fillId="0" borderId="4" xfId="0" quotePrefix="1" applyBorder="1" applyAlignment="1">
      <alignment horizontal="right"/>
    </xf>
    <xf numFmtId="0" fontId="0" fillId="0" borderId="0" xfId="0" applyBorder="1" applyAlignment="1">
      <alignment horizontal="right"/>
    </xf>
    <xf numFmtId="0" fontId="0" fillId="0" borderId="5" xfId="0" quotePrefix="1" applyBorder="1" applyAlignment="1">
      <alignment horizontal="right"/>
    </xf>
    <xf numFmtId="0" fontId="0" fillId="0" borderId="4" xfId="0" applyBorder="1" applyAlignment="1">
      <alignment horizontal="right"/>
    </xf>
    <xf numFmtId="0" fontId="0" fillId="0" borderId="5" xfId="0" applyBorder="1" applyAlignment="1">
      <alignment horizontal="right"/>
    </xf>
    <xf numFmtId="1" fontId="0" fillId="2" borderId="6" xfId="0" applyNumberFormat="1" applyFill="1" applyBorder="1" applyAlignment="1">
      <alignment horizontal="right"/>
    </xf>
    <xf numFmtId="1" fontId="0" fillId="2" borderId="7" xfId="0" applyNumberFormat="1" applyFill="1" applyBorder="1" applyAlignment="1">
      <alignment horizontal="right"/>
    </xf>
    <xf numFmtId="1" fontId="0" fillId="2" borderId="8" xfId="0" applyNumberFormat="1" applyFill="1" applyBorder="1" applyAlignment="1">
      <alignment horizontal="right"/>
    </xf>
    <xf numFmtId="0" fontId="0" fillId="0" borderId="4" xfId="0" quotePrefix="1" applyBorder="1"/>
    <xf numFmtId="0" fontId="0" fillId="0" borderId="5" xfId="0" quotePrefix="1" applyBorder="1"/>
    <xf numFmtId="1" fontId="0" fillId="2" borderId="8" xfId="0" applyNumberFormat="1" applyFill="1" applyBorder="1"/>
    <xf numFmtId="1" fontId="0" fillId="0" borderId="6" xfId="0" quotePrefix="1" applyNumberFormat="1" applyFill="1" applyBorder="1"/>
    <xf numFmtId="1" fontId="0" fillId="0" borderId="7" xfId="0" applyNumberFormat="1" applyFill="1" applyBorder="1"/>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067415730337076E-2"/>
          <c:y val="5.5319148936170209E-2"/>
          <c:w val="0.77191011235955054"/>
          <c:h val="0.84893617021276591"/>
        </c:manualLayout>
      </c:layout>
      <c:scatterChart>
        <c:scatterStyle val="lineMarker"/>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linear"/>
            <c:dispRSqr val="0"/>
            <c:dispEq val="1"/>
            <c:trendlineLbl>
              <c:numFmt formatCode="General" sourceLinked="0"/>
              <c:spPr>
                <a:noFill/>
                <a:ln w="25400">
                  <a:noFill/>
                </a:ln>
              </c:spPr>
              <c:txPr>
                <a:bodyPr/>
                <a:lstStyle/>
                <a:p>
                  <a:pPr algn="l">
                    <a:defRPr sz="1000" b="0" i="0" u="none" strike="noStrike" baseline="0">
                      <a:solidFill>
                        <a:srgbClr val="000000"/>
                      </a:solidFill>
                      <a:latin typeface="Arial"/>
                      <a:ea typeface="Arial"/>
                      <a:cs typeface="Arial"/>
                    </a:defRPr>
                  </a:pPr>
                  <a:endParaRPr lang="en-US"/>
                </a:p>
              </c:txPr>
            </c:trendlineLbl>
          </c:trendline>
          <c:xVal>
            <c:numRef>
              <c:f>'[1]Calibration 1'!$D$17:$D$35</c:f>
              <c:numCache>
                <c:formatCode>General</c:formatCode>
                <c:ptCount val="19"/>
                <c:pt idx="0">
                  <c:v>1172</c:v>
                </c:pt>
                <c:pt idx="1">
                  <c:v>1246</c:v>
                </c:pt>
                <c:pt idx="2">
                  <c:v>1309</c:v>
                </c:pt>
                <c:pt idx="3">
                  <c:v>1447</c:v>
                </c:pt>
                <c:pt idx="4">
                  <c:v>1714</c:v>
                </c:pt>
                <c:pt idx="5">
                  <c:v>2099</c:v>
                </c:pt>
                <c:pt idx="6">
                  <c:v>2517</c:v>
                </c:pt>
                <c:pt idx="7">
                  <c:v>2035</c:v>
                </c:pt>
                <c:pt idx="8">
                  <c:v>1710</c:v>
                </c:pt>
                <c:pt idx="9">
                  <c:v>1486</c:v>
                </c:pt>
                <c:pt idx="10">
                  <c:v>1451</c:v>
                </c:pt>
                <c:pt idx="11">
                  <c:v>1313</c:v>
                </c:pt>
                <c:pt idx="12">
                  <c:v>1243</c:v>
                </c:pt>
                <c:pt idx="13">
                  <c:v>1183</c:v>
                </c:pt>
                <c:pt idx="14">
                  <c:v>1100</c:v>
                </c:pt>
                <c:pt idx="15">
                  <c:v>1012</c:v>
                </c:pt>
                <c:pt idx="16">
                  <c:v>946</c:v>
                </c:pt>
              </c:numCache>
            </c:numRef>
          </c:xVal>
          <c:yVal>
            <c:numRef>
              <c:f>'[1]Calibration 1'!$A$17:$A$35</c:f>
              <c:numCache>
                <c:formatCode>General</c:formatCode>
                <c:ptCount val="19"/>
                <c:pt idx="0">
                  <c:v>14.7</c:v>
                </c:pt>
                <c:pt idx="1">
                  <c:v>17.5</c:v>
                </c:pt>
                <c:pt idx="2">
                  <c:v>21.4</c:v>
                </c:pt>
                <c:pt idx="3">
                  <c:v>29.6</c:v>
                </c:pt>
                <c:pt idx="4">
                  <c:v>45.5</c:v>
                </c:pt>
                <c:pt idx="5">
                  <c:v>68.2</c:v>
                </c:pt>
                <c:pt idx="6">
                  <c:v>92.7</c:v>
                </c:pt>
                <c:pt idx="7">
                  <c:v>64.599999999999994</c:v>
                </c:pt>
                <c:pt idx="8">
                  <c:v>45.4</c:v>
                </c:pt>
                <c:pt idx="9">
                  <c:v>32.200000000000003</c:v>
                </c:pt>
                <c:pt idx="10">
                  <c:v>31.7</c:v>
                </c:pt>
                <c:pt idx="11">
                  <c:v>22.1</c:v>
                </c:pt>
                <c:pt idx="12">
                  <c:v>18</c:v>
                </c:pt>
                <c:pt idx="13">
                  <c:v>14.7</c:v>
                </c:pt>
                <c:pt idx="14">
                  <c:v>12.293119999999998</c:v>
                </c:pt>
                <c:pt idx="15">
                  <c:v>9.7880000000000003</c:v>
                </c:pt>
                <c:pt idx="16">
                  <c:v>7.8723199999999984</c:v>
                </c:pt>
                <c:pt idx="17">
                  <c:v>14.7</c:v>
                </c:pt>
                <c:pt idx="18">
                  <c:v>14.7</c:v>
                </c:pt>
              </c:numCache>
            </c:numRef>
          </c:yVal>
          <c:smooth val="0"/>
          <c:extLst>
            <c:ext xmlns:c16="http://schemas.microsoft.com/office/drawing/2014/chart" uri="{C3380CC4-5D6E-409C-BE32-E72D297353CC}">
              <c16:uniqueId val="{00000001-AF88-4006-8C10-3DEE0A626E9B}"/>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trendline>
            <c:spPr>
              <a:ln w="25400">
                <a:solidFill>
                  <a:srgbClr val="000000"/>
                </a:solidFill>
                <a:prstDash val="solid"/>
              </a:ln>
            </c:spPr>
            <c:trendlineType val="linear"/>
            <c:dispRSqr val="0"/>
            <c:dispEq val="1"/>
            <c:trendlineLbl>
              <c:numFmt formatCode="General" sourceLinked="0"/>
              <c:spPr>
                <a:noFill/>
                <a:ln w="25400">
                  <a:noFill/>
                </a:ln>
              </c:spPr>
              <c:txPr>
                <a:bodyPr/>
                <a:lstStyle/>
                <a:p>
                  <a:pPr algn="l">
                    <a:defRPr sz="1000" b="0" i="0" u="none" strike="noStrike" baseline="0">
                      <a:solidFill>
                        <a:srgbClr val="000000"/>
                      </a:solidFill>
                      <a:latin typeface="Arial"/>
                      <a:ea typeface="Arial"/>
                      <a:cs typeface="Arial"/>
                    </a:defRPr>
                  </a:pPr>
                  <a:endParaRPr lang="en-US"/>
                </a:p>
              </c:txPr>
            </c:trendlineLbl>
          </c:trendline>
          <c:xVal>
            <c:numRef>
              <c:f>'[1]Calibration 1'!$J$17:$J$35</c:f>
              <c:numCache>
                <c:formatCode>General</c:formatCode>
                <c:ptCount val="19"/>
                <c:pt idx="0">
                  <c:v>2084</c:v>
                </c:pt>
                <c:pt idx="1">
                  <c:v>2137</c:v>
                </c:pt>
                <c:pt idx="2">
                  <c:v>2201</c:v>
                </c:pt>
                <c:pt idx="3">
                  <c:v>2334</c:v>
                </c:pt>
                <c:pt idx="4">
                  <c:v>2592</c:v>
                </c:pt>
                <c:pt idx="5">
                  <c:v>2965</c:v>
                </c:pt>
                <c:pt idx="6">
                  <c:v>3370</c:v>
                </c:pt>
                <c:pt idx="7">
                  <c:v>2907</c:v>
                </c:pt>
                <c:pt idx="8">
                  <c:v>2590</c:v>
                </c:pt>
                <c:pt idx="9">
                  <c:v>2372</c:v>
                </c:pt>
                <c:pt idx="10">
                  <c:v>2345</c:v>
                </c:pt>
                <c:pt idx="11">
                  <c:v>2209</c:v>
                </c:pt>
                <c:pt idx="12">
                  <c:v>2143</c:v>
                </c:pt>
                <c:pt idx="13">
                  <c:v>2087</c:v>
                </c:pt>
                <c:pt idx="14">
                  <c:v>2006</c:v>
                </c:pt>
                <c:pt idx="15">
                  <c:v>1923</c:v>
                </c:pt>
                <c:pt idx="16">
                  <c:v>1860</c:v>
                </c:pt>
              </c:numCache>
            </c:numRef>
          </c:xVal>
          <c:yVal>
            <c:numRef>
              <c:f>'[1]Calibration 1'!$A$17:$A$35</c:f>
              <c:numCache>
                <c:formatCode>General</c:formatCode>
                <c:ptCount val="19"/>
                <c:pt idx="0">
                  <c:v>14.7</c:v>
                </c:pt>
                <c:pt idx="1">
                  <c:v>17.5</c:v>
                </c:pt>
                <c:pt idx="2">
                  <c:v>21.4</c:v>
                </c:pt>
                <c:pt idx="3">
                  <c:v>29.6</c:v>
                </c:pt>
                <c:pt idx="4">
                  <c:v>45.5</c:v>
                </c:pt>
                <c:pt idx="5">
                  <c:v>68.2</c:v>
                </c:pt>
                <c:pt idx="6">
                  <c:v>92.7</c:v>
                </c:pt>
                <c:pt idx="7">
                  <c:v>64.599999999999994</c:v>
                </c:pt>
                <c:pt idx="8">
                  <c:v>45.4</c:v>
                </c:pt>
                <c:pt idx="9">
                  <c:v>32.200000000000003</c:v>
                </c:pt>
                <c:pt idx="10">
                  <c:v>31.7</c:v>
                </c:pt>
                <c:pt idx="11">
                  <c:v>22.1</c:v>
                </c:pt>
                <c:pt idx="12">
                  <c:v>18</c:v>
                </c:pt>
                <c:pt idx="13">
                  <c:v>14.7</c:v>
                </c:pt>
                <c:pt idx="14">
                  <c:v>12.293119999999998</c:v>
                </c:pt>
                <c:pt idx="15">
                  <c:v>9.7880000000000003</c:v>
                </c:pt>
                <c:pt idx="16">
                  <c:v>7.8723199999999984</c:v>
                </c:pt>
                <c:pt idx="17">
                  <c:v>14.7</c:v>
                </c:pt>
                <c:pt idx="18">
                  <c:v>14.7</c:v>
                </c:pt>
              </c:numCache>
            </c:numRef>
          </c:yVal>
          <c:smooth val="0"/>
          <c:extLst>
            <c:ext xmlns:c16="http://schemas.microsoft.com/office/drawing/2014/chart" uri="{C3380CC4-5D6E-409C-BE32-E72D297353CC}">
              <c16:uniqueId val="{00000003-AF88-4006-8C10-3DEE0A626E9B}"/>
            </c:ext>
          </c:extLst>
        </c:ser>
        <c:dLbls>
          <c:showLegendKey val="0"/>
          <c:showVal val="0"/>
          <c:showCatName val="0"/>
          <c:showSerName val="0"/>
          <c:showPercent val="0"/>
          <c:showBubbleSize val="0"/>
        </c:dLbls>
        <c:axId val="168079408"/>
        <c:axId val="1"/>
      </c:scatterChart>
      <c:valAx>
        <c:axId val="1680794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At val="0"/>
        <c:crossBetween val="midCat"/>
      </c:val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68079408"/>
        <c:crossesAt val="0"/>
        <c:crossBetween val="midCat"/>
      </c:valAx>
      <c:spPr>
        <a:solidFill>
          <a:srgbClr val="C0C0C0"/>
        </a:solidFill>
        <a:ln w="12700">
          <a:solidFill>
            <a:srgbClr val="808080"/>
          </a:solidFill>
          <a:prstDash val="solid"/>
        </a:ln>
      </c:spPr>
    </c:plotArea>
    <c:legend>
      <c:legendPos val="r"/>
      <c:layout>
        <c:manualLayout>
          <c:xMode val="edge"/>
          <c:yMode val="edge"/>
          <c:x val="0.20000616533671545"/>
          <c:y val="0.36618547681539809"/>
          <c:w val="0.45154232503655167"/>
          <c:h val="4.762055605118326E-2"/>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43</xdr:row>
      <xdr:rowOff>144780</xdr:rowOff>
    </xdr:from>
    <xdr:to>
      <xdr:col>12</xdr:col>
      <xdr:colOff>502920</xdr:colOff>
      <xdr:row>71</xdr:row>
      <xdr:rowOff>91440</xdr:rowOff>
    </xdr:to>
    <xdr:graphicFrame macro="">
      <xdr:nvGraphicFramePr>
        <xdr:cNvPr id="2" name="Chart 1">
          <a:extLst>
            <a:ext uri="{FF2B5EF4-FFF2-40B4-BE49-F238E27FC236}">
              <a16:creationId xmlns:a16="http://schemas.microsoft.com/office/drawing/2014/main" id="{735BBC9C-C977-42F6-91AB-DA45F363B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Prush_cal_05242023_pressu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SS)"/>
      <sheetName val="Preliminary (CS)"/>
      <sheetName val="Calibration 1"/>
      <sheetName val="Verification 1"/>
      <sheetName val="Calibration 2"/>
      <sheetName val="Verification 2"/>
    </sheetNames>
    <sheetDataSet>
      <sheetData sheetId="0"/>
      <sheetData sheetId="1"/>
      <sheetData sheetId="2">
        <row r="17">
          <cell r="A17">
            <v>14.7</v>
          </cell>
          <cell r="D17">
            <v>1172</v>
          </cell>
          <cell r="J17">
            <v>2084</v>
          </cell>
        </row>
        <row r="18">
          <cell r="A18">
            <v>17.5</v>
          </cell>
          <cell r="D18">
            <v>1246</v>
          </cell>
          <cell r="J18">
            <v>2137</v>
          </cell>
        </row>
        <row r="19">
          <cell r="A19">
            <v>21.4</v>
          </cell>
          <cell r="D19">
            <v>1309</v>
          </cell>
          <cell r="J19">
            <v>2201</v>
          </cell>
        </row>
        <row r="20">
          <cell r="A20">
            <v>29.6</v>
          </cell>
          <cell r="D20">
            <v>1447</v>
          </cell>
          <cell r="J20">
            <v>2334</v>
          </cell>
        </row>
        <row r="21">
          <cell r="A21">
            <v>45.5</v>
          </cell>
          <cell r="D21">
            <v>1714</v>
          </cell>
          <cell r="J21">
            <v>2592</v>
          </cell>
        </row>
        <row r="22">
          <cell r="A22">
            <v>68.2</v>
          </cell>
          <cell r="D22">
            <v>2099</v>
          </cell>
          <cell r="J22">
            <v>2965</v>
          </cell>
        </row>
        <row r="23">
          <cell r="A23">
            <v>92.7</v>
          </cell>
          <cell r="D23">
            <v>2517</v>
          </cell>
          <cell r="J23">
            <v>3370</v>
          </cell>
        </row>
        <row r="24">
          <cell r="A24">
            <v>64.599999999999994</v>
          </cell>
          <cell r="D24">
            <v>2035</v>
          </cell>
          <cell r="J24">
            <v>2907</v>
          </cell>
        </row>
        <row r="25">
          <cell r="A25">
            <v>45.4</v>
          </cell>
          <cell r="D25">
            <v>1710</v>
          </cell>
          <cell r="J25">
            <v>2590</v>
          </cell>
        </row>
        <row r="26">
          <cell r="A26">
            <v>32.200000000000003</v>
          </cell>
          <cell r="D26">
            <v>1486</v>
          </cell>
          <cell r="J26">
            <v>2372</v>
          </cell>
        </row>
        <row r="27">
          <cell r="A27">
            <v>31.7</v>
          </cell>
          <cell r="D27">
            <v>1451</v>
          </cell>
          <cell r="J27">
            <v>2345</v>
          </cell>
        </row>
        <row r="28">
          <cell r="A28">
            <v>22.1</v>
          </cell>
          <cell r="D28">
            <v>1313</v>
          </cell>
          <cell r="J28">
            <v>2209</v>
          </cell>
        </row>
        <row r="29">
          <cell r="A29">
            <v>18</v>
          </cell>
          <cell r="D29">
            <v>1243</v>
          </cell>
          <cell r="J29">
            <v>2143</v>
          </cell>
        </row>
        <row r="30">
          <cell r="A30">
            <v>14.7</v>
          </cell>
          <cell r="D30">
            <v>1183</v>
          </cell>
          <cell r="J30">
            <v>2087</v>
          </cell>
        </row>
        <row r="31">
          <cell r="A31">
            <v>12.293119999999998</v>
          </cell>
          <cell r="D31">
            <v>1100</v>
          </cell>
          <cell r="J31">
            <v>2006</v>
          </cell>
        </row>
        <row r="32">
          <cell r="A32">
            <v>9.7880000000000003</v>
          </cell>
          <cell r="D32">
            <v>1012</v>
          </cell>
          <cell r="J32">
            <v>1923</v>
          </cell>
        </row>
        <row r="33">
          <cell r="A33">
            <v>7.8723199999999984</v>
          </cell>
          <cell r="D33">
            <v>946</v>
          </cell>
          <cell r="J33">
            <v>1860</v>
          </cell>
        </row>
        <row r="34">
          <cell r="A34">
            <v>14.7</v>
          </cell>
          <cell r="D34"/>
          <cell r="J34"/>
        </row>
        <row r="35">
          <cell r="A35">
            <v>14.7</v>
          </cell>
          <cell r="D35"/>
          <cell r="J35"/>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FB503-9977-4CDC-930A-14577D2897F2}">
  <dimension ref="A1:S29"/>
  <sheetViews>
    <sheetView tabSelected="1" workbookViewId="0">
      <selection activeCell="D22" sqref="D22"/>
    </sheetView>
  </sheetViews>
  <sheetFormatPr defaultColWidth="8.7109375" defaultRowHeight="15" x14ac:dyDescent="0.25"/>
  <cols>
    <col min="1" max="1" width="9.140625" bestFit="1" customWidth="1"/>
    <col min="3" max="3" width="9" bestFit="1" customWidth="1"/>
    <col min="6" max="6" width="6.7109375" customWidth="1"/>
    <col min="8" max="8" width="4.85546875" customWidth="1"/>
  </cols>
  <sheetData>
    <row r="1" spans="1:19" x14ac:dyDescent="0.25">
      <c r="A1" t="s">
        <v>109</v>
      </c>
    </row>
    <row r="2" spans="1:19" x14ac:dyDescent="0.25">
      <c r="A2" t="s">
        <v>50</v>
      </c>
    </row>
    <row r="3" spans="1:19" x14ac:dyDescent="0.25">
      <c r="H3" s="49"/>
    </row>
    <row r="4" spans="1:19" ht="15.75" thickBot="1" x14ac:dyDescent="0.3">
      <c r="A4" t="s">
        <v>3</v>
      </c>
      <c r="H4" s="46"/>
    </row>
    <row r="5" spans="1:19" x14ac:dyDescent="0.25">
      <c r="A5" s="2" t="s">
        <v>5</v>
      </c>
      <c r="B5" s="3"/>
      <c r="C5" s="4" t="s">
        <v>0</v>
      </c>
      <c r="H5" s="50"/>
    </row>
    <row r="6" spans="1:19" ht="14.45" customHeight="1" x14ac:dyDescent="0.25">
      <c r="A6" s="61" t="s">
        <v>1</v>
      </c>
      <c r="B6" s="62"/>
      <c r="C6" s="63" t="s">
        <v>2</v>
      </c>
      <c r="I6" s="48"/>
      <c r="J6" s="48"/>
      <c r="K6" s="48"/>
      <c r="L6" s="48"/>
      <c r="M6" s="48"/>
      <c r="N6" s="48"/>
      <c r="O6" s="48"/>
    </row>
    <row r="7" spans="1:19" ht="14.45" customHeight="1" x14ac:dyDescent="0.25">
      <c r="A7" s="64">
        <v>-12511</v>
      </c>
      <c r="B7" s="62"/>
      <c r="C7" s="65">
        <v>11743</v>
      </c>
      <c r="I7" s="40"/>
      <c r="J7" s="40"/>
      <c r="K7" s="40"/>
      <c r="L7" s="40"/>
      <c r="M7" s="40"/>
      <c r="N7" s="40"/>
      <c r="O7" s="40"/>
      <c r="P7" s="40"/>
      <c r="Q7" s="40"/>
      <c r="R7" s="40"/>
      <c r="S7" s="40"/>
    </row>
    <row r="8" spans="1:19" ht="14.45" customHeight="1" x14ac:dyDescent="0.25">
      <c r="A8" s="64">
        <v>-12510</v>
      </c>
      <c r="B8" s="62"/>
      <c r="C8" s="65">
        <v>11744</v>
      </c>
      <c r="I8" s="40"/>
      <c r="J8" s="40"/>
      <c r="K8" s="40"/>
      <c r="L8" s="40"/>
      <c r="M8" s="40"/>
      <c r="N8" s="40"/>
      <c r="O8" s="40"/>
      <c r="P8" s="40"/>
      <c r="Q8" s="40"/>
      <c r="R8" s="40"/>
      <c r="S8" s="40"/>
    </row>
    <row r="9" spans="1:19" ht="14.45" customHeight="1" thickBot="1" x14ac:dyDescent="0.3">
      <c r="A9" s="66">
        <f>AVERAGE(A6:A8)</f>
        <v>-12510.5</v>
      </c>
      <c r="B9" s="67"/>
      <c r="C9" s="68">
        <f>AVERAGE(C6:C8)</f>
        <v>11743.5</v>
      </c>
      <c r="I9" s="45"/>
      <c r="J9" s="48"/>
      <c r="K9" s="48"/>
      <c r="L9" s="48"/>
      <c r="M9" s="48"/>
      <c r="N9" s="48"/>
      <c r="O9" s="48"/>
    </row>
    <row r="10" spans="1:19" x14ac:dyDescent="0.25">
      <c r="I10" s="48"/>
      <c r="J10" s="48"/>
      <c r="K10" s="48"/>
      <c r="L10" s="48"/>
      <c r="M10" s="48"/>
      <c r="N10" s="48"/>
      <c r="O10" s="48"/>
    </row>
    <row r="11" spans="1:19" x14ac:dyDescent="0.25">
      <c r="J11" s="51"/>
      <c r="K11" s="51"/>
      <c r="L11" s="51"/>
      <c r="M11" s="51"/>
      <c r="N11" s="51"/>
      <c r="O11" s="51"/>
    </row>
    <row r="12" spans="1:19" ht="14.45" customHeight="1" thickBot="1" x14ac:dyDescent="0.3">
      <c r="A12" t="s">
        <v>4</v>
      </c>
      <c r="H12" s="40"/>
      <c r="I12" s="40"/>
      <c r="J12" s="40"/>
      <c r="K12" s="40"/>
      <c r="L12" s="40"/>
      <c r="M12" s="40"/>
      <c r="N12" s="40"/>
      <c r="O12" s="40"/>
      <c r="P12" s="40"/>
      <c r="Q12" s="40"/>
      <c r="R12" s="40"/>
      <c r="S12" s="40"/>
    </row>
    <row r="13" spans="1:19" ht="14.45" customHeight="1" x14ac:dyDescent="0.25">
      <c r="A13" s="2" t="s">
        <v>5</v>
      </c>
      <c r="B13" s="3"/>
      <c r="C13" s="4" t="s">
        <v>0</v>
      </c>
      <c r="H13" s="40"/>
      <c r="I13" s="40"/>
      <c r="J13" s="40"/>
      <c r="K13" s="40"/>
      <c r="L13" s="40"/>
      <c r="M13" s="40"/>
      <c r="N13" s="40"/>
      <c r="O13" s="40"/>
      <c r="P13" s="40"/>
      <c r="Q13" s="40"/>
      <c r="R13" s="40"/>
      <c r="S13" s="40"/>
    </row>
    <row r="14" spans="1:19" x14ac:dyDescent="0.25">
      <c r="A14" s="69">
        <v>-12731</v>
      </c>
      <c r="B14" s="6"/>
      <c r="C14" s="70">
        <v>54236</v>
      </c>
      <c r="H14" s="40"/>
      <c r="I14" s="40"/>
      <c r="J14" s="40"/>
      <c r="K14" s="40"/>
      <c r="L14" s="40"/>
      <c r="M14" s="40"/>
      <c r="N14" s="40"/>
      <c r="O14" s="40"/>
      <c r="P14" s="40"/>
      <c r="Q14" s="40"/>
      <c r="R14" s="40"/>
      <c r="S14" s="40"/>
    </row>
    <row r="15" spans="1:19" x14ac:dyDescent="0.25">
      <c r="A15" s="5">
        <v>-12733</v>
      </c>
      <c r="B15" s="6"/>
      <c r="C15" s="7">
        <v>54244</v>
      </c>
      <c r="H15" s="40"/>
      <c r="I15" s="40"/>
      <c r="J15" s="40"/>
      <c r="K15" s="40"/>
      <c r="L15" s="40"/>
      <c r="M15" s="40"/>
      <c r="N15" s="40"/>
      <c r="O15" s="40"/>
    </row>
    <row r="16" spans="1:19" ht="14.45" customHeight="1" x14ac:dyDescent="0.25">
      <c r="A16" s="5">
        <v>-12748</v>
      </c>
      <c r="B16" s="6"/>
      <c r="C16" s="7">
        <v>54242</v>
      </c>
      <c r="H16" s="40"/>
      <c r="I16" s="40"/>
      <c r="J16" s="40"/>
      <c r="K16" s="40"/>
      <c r="L16" s="40"/>
      <c r="M16" s="40"/>
      <c r="N16" s="40"/>
      <c r="O16" s="40"/>
      <c r="P16" s="40"/>
      <c r="Q16" s="40"/>
      <c r="R16" s="40"/>
      <c r="S16" s="40"/>
    </row>
    <row r="17" spans="1:19" ht="14.45" customHeight="1" x14ac:dyDescent="0.25">
      <c r="A17" s="5">
        <v>-12725</v>
      </c>
      <c r="B17" s="6"/>
      <c r="C17" s="7">
        <v>54241</v>
      </c>
      <c r="H17" s="40"/>
      <c r="I17" s="40"/>
      <c r="J17" s="40"/>
      <c r="K17" s="40"/>
      <c r="L17" s="40"/>
      <c r="M17" s="40"/>
      <c r="N17" s="40"/>
      <c r="O17" s="40"/>
      <c r="P17" s="40"/>
      <c r="Q17" s="40"/>
      <c r="R17" s="40"/>
      <c r="S17" s="40"/>
    </row>
    <row r="18" spans="1:19" ht="15.75" thickBot="1" x14ac:dyDescent="0.3">
      <c r="A18" s="72" t="s">
        <v>13</v>
      </c>
      <c r="B18" s="73"/>
      <c r="C18" s="71">
        <f>AVERAGE(C14:C17)</f>
        <v>54240.75</v>
      </c>
      <c r="H18" s="40"/>
      <c r="I18" s="40"/>
      <c r="J18" s="40"/>
      <c r="K18" s="40"/>
      <c r="L18" s="40"/>
      <c r="M18" s="40"/>
      <c r="N18" s="40"/>
      <c r="O18" s="40"/>
      <c r="P18" s="40"/>
      <c r="Q18" s="40"/>
      <c r="R18" s="40"/>
      <c r="S18" s="40"/>
    </row>
    <row r="19" spans="1:19" x14ac:dyDescent="0.25">
      <c r="H19" s="40"/>
      <c r="I19" s="40"/>
      <c r="J19" s="40"/>
      <c r="K19" s="40"/>
      <c r="L19" s="40"/>
      <c r="M19" s="40"/>
      <c r="N19" s="40"/>
      <c r="O19" s="40"/>
      <c r="P19" s="40"/>
      <c r="Q19" s="40"/>
      <c r="R19" s="40"/>
      <c r="S19" s="40"/>
    </row>
    <row r="20" spans="1:19" x14ac:dyDescent="0.25">
      <c r="H20" s="48"/>
      <c r="I20" s="48"/>
      <c r="J20" s="48"/>
      <c r="K20" s="48"/>
      <c r="L20" s="48"/>
      <c r="M20" s="48"/>
      <c r="N20" s="48"/>
      <c r="O20" s="48"/>
    </row>
    <row r="21" spans="1:19" ht="14.45" customHeight="1" x14ac:dyDescent="0.25">
      <c r="H21" s="40"/>
      <c r="I21" s="40"/>
      <c r="J21" s="40"/>
      <c r="K21" s="40"/>
      <c r="L21" s="40"/>
      <c r="M21" s="40"/>
      <c r="N21" s="40"/>
      <c r="O21" s="40"/>
      <c r="P21" s="40"/>
      <c r="Q21" s="40"/>
      <c r="R21" s="40"/>
      <c r="S21" s="40"/>
    </row>
    <row r="22" spans="1:19" x14ac:dyDescent="0.25">
      <c r="H22" s="40"/>
      <c r="I22" s="40"/>
      <c r="J22" s="40"/>
      <c r="K22" s="40"/>
      <c r="L22" s="40"/>
      <c r="M22" s="40"/>
      <c r="N22" s="40"/>
      <c r="O22" s="40"/>
      <c r="P22" s="40"/>
      <c r="Q22" s="40"/>
      <c r="R22" s="40"/>
      <c r="S22" s="40"/>
    </row>
    <row r="23" spans="1:19" ht="14.45" customHeight="1" x14ac:dyDescent="0.25">
      <c r="H23" s="40"/>
      <c r="I23" s="40"/>
      <c r="J23" s="40"/>
      <c r="K23" s="40"/>
      <c r="L23" s="40"/>
      <c r="M23" s="40"/>
      <c r="N23" s="40"/>
      <c r="O23" s="40"/>
      <c r="P23" s="40"/>
      <c r="Q23" s="40"/>
      <c r="R23" s="40"/>
      <c r="S23" s="40"/>
    </row>
    <row r="24" spans="1:19" x14ac:dyDescent="0.25">
      <c r="H24" s="48"/>
      <c r="I24" s="47"/>
      <c r="J24" s="45"/>
      <c r="K24" s="45"/>
      <c r="L24" s="45"/>
      <c r="M24" s="48"/>
      <c r="N24" s="48"/>
      <c r="O24" s="48"/>
      <c r="P24" s="48"/>
      <c r="Q24" s="48"/>
      <c r="R24" s="48"/>
      <c r="S24" s="48"/>
    </row>
    <row r="25" spans="1:19" x14ac:dyDescent="0.25">
      <c r="H25" s="48"/>
      <c r="I25" s="47"/>
      <c r="J25" s="45"/>
      <c r="K25" s="45"/>
      <c r="L25" s="45"/>
      <c r="M25" s="48"/>
      <c r="N25" s="48"/>
      <c r="O25" s="48"/>
    </row>
    <row r="26" spans="1:19" x14ac:dyDescent="0.25">
      <c r="H26" s="39"/>
      <c r="I26" s="47"/>
      <c r="J26" s="45"/>
      <c r="K26" s="45"/>
      <c r="L26" s="45"/>
      <c r="M26" s="45"/>
      <c r="N26" s="45"/>
      <c r="O26" s="45"/>
    </row>
    <row r="27" spans="1:19" x14ac:dyDescent="0.25">
      <c r="H27" s="39"/>
      <c r="I27" s="47"/>
      <c r="J27" s="45"/>
      <c r="K27" s="45"/>
      <c r="L27" s="45"/>
      <c r="M27" s="45"/>
      <c r="N27" s="45"/>
      <c r="O27" s="45"/>
    </row>
    <row r="28" spans="1:19" x14ac:dyDescent="0.25">
      <c r="H28" s="39"/>
      <c r="I28" s="47"/>
      <c r="L28" s="45"/>
      <c r="M28" s="45"/>
      <c r="N28" s="45"/>
      <c r="O28" s="45"/>
    </row>
    <row r="29" spans="1:19" x14ac:dyDescent="0.25">
      <c r="H29" s="39"/>
      <c r="I29" s="47"/>
      <c r="L29" s="45"/>
      <c r="M29" s="45"/>
      <c r="N29" s="45"/>
      <c r="O29" s="4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5BF23-CCA1-4872-8046-44FC6E5E89A9}">
  <dimension ref="A1:T65"/>
  <sheetViews>
    <sheetView workbookViewId="0">
      <selection activeCell="B9" sqref="B9"/>
    </sheetView>
  </sheetViews>
  <sheetFormatPr defaultRowHeight="15" x14ac:dyDescent="0.25"/>
  <cols>
    <col min="2" max="2" width="13.140625" customWidth="1"/>
    <col min="5" max="5" width="13.28515625" customWidth="1"/>
    <col min="11" max="11" width="13.85546875" customWidth="1"/>
    <col min="12" max="12" width="9.85546875" customWidth="1"/>
    <col min="14" max="14" width="13.28515625" customWidth="1"/>
  </cols>
  <sheetData>
    <row r="1" spans="1:20" x14ac:dyDescent="0.25">
      <c r="A1" t="s">
        <v>51</v>
      </c>
    </row>
    <row r="2" spans="1:20" x14ac:dyDescent="0.25">
      <c r="A2" t="s">
        <v>49</v>
      </c>
    </row>
    <row r="4" spans="1:20" ht="14.45" customHeight="1" x14ac:dyDescent="0.25">
      <c r="A4" s="74" t="s">
        <v>103</v>
      </c>
      <c r="B4" s="74"/>
      <c r="C4" s="74"/>
      <c r="D4" s="74"/>
      <c r="E4" s="74"/>
      <c r="F4" s="74"/>
      <c r="G4" s="74"/>
      <c r="H4" s="74"/>
      <c r="I4" s="74"/>
      <c r="J4" s="74"/>
      <c r="K4" s="74"/>
      <c r="L4" s="74"/>
      <c r="M4" s="74"/>
      <c r="N4" s="74"/>
      <c r="O4" s="74"/>
      <c r="P4" s="74"/>
      <c r="Q4" s="74"/>
      <c r="R4" s="40"/>
      <c r="S4" s="40"/>
      <c r="T4" s="40"/>
    </row>
    <row r="5" spans="1:20" x14ac:dyDescent="0.25">
      <c r="A5" s="74"/>
      <c r="B5" s="74"/>
      <c r="C5" s="74"/>
      <c r="D5" s="74"/>
      <c r="E5" s="74"/>
      <c r="F5" s="74"/>
      <c r="G5" s="74"/>
      <c r="H5" s="74"/>
      <c r="I5" s="74"/>
      <c r="J5" s="74"/>
      <c r="K5" s="74"/>
      <c r="L5" s="74"/>
      <c r="M5" s="74"/>
      <c r="N5" s="74"/>
      <c r="O5" s="74"/>
      <c r="P5" s="74"/>
      <c r="Q5" s="74"/>
      <c r="R5" s="40"/>
      <c r="S5" s="40"/>
      <c r="T5" s="40"/>
    </row>
    <row r="7" spans="1:20" x14ac:dyDescent="0.25">
      <c r="A7" t="s">
        <v>100</v>
      </c>
      <c r="J7" t="s">
        <v>102</v>
      </c>
    </row>
    <row r="8" spans="1:20" ht="15.75" thickBot="1" x14ac:dyDescent="0.3">
      <c r="A8" s="12" t="s">
        <v>98</v>
      </c>
      <c r="B8" s="12"/>
      <c r="C8" s="12"/>
      <c r="D8" s="12"/>
      <c r="E8" s="12" t="s">
        <v>106</v>
      </c>
      <c r="F8" s="12"/>
      <c r="I8" s="6"/>
      <c r="J8" t="s">
        <v>98</v>
      </c>
      <c r="M8" t="s">
        <v>99</v>
      </c>
    </row>
    <row r="9" spans="1:20" x14ac:dyDescent="0.25">
      <c r="A9" s="12" t="s">
        <v>107</v>
      </c>
      <c r="B9" s="12" t="s">
        <v>105</v>
      </c>
      <c r="C9" s="12" t="s">
        <v>15</v>
      </c>
      <c r="D9" s="12" t="s">
        <v>19</v>
      </c>
      <c r="E9" s="12" t="s">
        <v>105</v>
      </c>
      <c r="F9" s="12" t="s">
        <v>15</v>
      </c>
      <c r="I9" s="6"/>
      <c r="J9" s="2" t="s">
        <v>107</v>
      </c>
      <c r="K9" s="3" t="s">
        <v>105</v>
      </c>
      <c r="L9" s="4" t="s">
        <v>15</v>
      </c>
      <c r="M9" s="2" t="s">
        <v>19</v>
      </c>
      <c r="N9" s="3" t="s">
        <v>105</v>
      </c>
      <c r="O9" s="4" t="s">
        <v>15</v>
      </c>
    </row>
    <row r="10" spans="1:20" x14ac:dyDescent="0.25">
      <c r="A10" s="12" t="s">
        <v>104</v>
      </c>
      <c r="B10" s="12">
        <v>21.4</v>
      </c>
      <c r="C10" s="12">
        <v>21.4</v>
      </c>
      <c r="D10" s="12" t="s">
        <v>104</v>
      </c>
      <c r="E10" s="12">
        <v>21.8</v>
      </c>
      <c r="F10" s="12">
        <v>22</v>
      </c>
      <c r="I10" s="6"/>
      <c r="J10" s="5" t="s">
        <v>104</v>
      </c>
      <c r="K10" s="6">
        <v>22.1</v>
      </c>
      <c r="L10" s="7">
        <v>21.9</v>
      </c>
      <c r="M10" s="5" t="s">
        <v>104</v>
      </c>
      <c r="N10" s="6">
        <v>21.6</v>
      </c>
      <c r="O10" s="7">
        <v>22</v>
      </c>
    </row>
    <row r="11" spans="1:20" x14ac:dyDescent="0.25">
      <c r="A11" s="12">
        <v>0</v>
      </c>
      <c r="B11" s="12">
        <v>56.1</v>
      </c>
      <c r="C11" s="12">
        <v>68.099999999999994</v>
      </c>
      <c r="D11" s="12"/>
      <c r="E11" s="12"/>
      <c r="F11" s="12">
        <v>26</v>
      </c>
      <c r="I11" s="6"/>
      <c r="J11" s="5">
        <v>0</v>
      </c>
      <c r="K11" s="6">
        <v>66.3</v>
      </c>
      <c r="L11" s="7">
        <v>68</v>
      </c>
      <c r="M11" s="5">
        <v>0</v>
      </c>
      <c r="N11" s="6">
        <v>23.9</v>
      </c>
      <c r="O11" s="7">
        <v>26</v>
      </c>
    </row>
    <row r="12" spans="1:20" x14ac:dyDescent="0.25">
      <c r="A12" s="12">
        <v>30</v>
      </c>
      <c r="B12" s="12">
        <v>66.3</v>
      </c>
      <c r="C12" s="12">
        <v>70</v>
      </c>
      <c r="D12" s="12"/>
      <c r="E12" s="12"/>
      <c r="F12" s="12">
        <v>32.200000000000003</v>
      </c>
      <c r="I12" s="6"/>
      <c r="J12" s="5">
        <v>30</v>
      </c>
      <c r="K12" s="6">
        <v>70.099999999999994</v>
      </c>
      <c r="L12" s="7">
        <v>70</v>
      </c>
      <c r="M12" s="5">
        <v>1</v>
      </c>
      <c r="N12" s="6">
        <v>30</v>
      </c>
      <c r="O12" s="7">
        <v>31.8</v>
      </c>
    </row>
    <row r="13" spans="1:20" x14ac:dyDescent="0.25">
      <c r="A13" s="12">
        <v>60</v>
      </c>
      <c r="B13" s="12">
        <v>66.900000000000006</v>
      </c>
      <c r="C13" s="12">
        <v>70.599999999999994</v>
      </c>
      <c r="D13" s="12"/>
      <c r="E13" s="12">
        <v>32.4</v>
      </c>
      <c r="F13" s="12">
        <v>32.4</v>
      </c>
      <c r="I13" s="6"/>
      <c r="J13" s="5">
        <v>60</v>
      </c>
      <c r="K13" s="11">
        <v>71.5</v>
      </c>
      <c r="L13" s="7">
        <v>70.099999999999994</v>
      </c>
      <c r="M13" s="5">
        <v>2</v>
      </c>
      <c r="N13" s="6">
        <v>32.1</v>
      </c>
      <c r="O13" s="7">
        <v>32.6</v>
      </c>
    </row>
    <row r="14" spans="1:20" x14ac:dyDescent="0.25">
      <c r="A14" s="12">
        <v>90</v>
      </c>
      <c r="B14" s="12">
        <v>68.2</v>
      </c>
      <c r="C14" s="12">
        <v>70.599999999999994</v>
      </c>
      <c r="D14" s="12"/>
      <c r="E14" s="12"/>
      <c r="F14" s="12">
        <v>32.5</v>
      </c>
      <c r="I14" s="6"/>
      <c r="J14" s="5">
        <v>90</v>
      </c>
      <c r="K14" s="11">
        <v>71.599999999999994</v>
      </c>
      <c r="L14" s="7">
        <v>69.5</v>
      </c>
      <c r="M14" s="5">
        <v>3</v>
      </c>
      <c r="N14" s="6">
        <v>32.200000000000003</v>
      </c>
      <c r="O14" s="7">
        <v>32.200000000000003</v>
      </c>
    </row>
    <row r="15" spans="1:20" x14ac:dyDescent="0.25">
      <c r="A15" s="12">
        <v>120</v>
      </c>
      <c r="B15" s="12">
        <v>68.8</v>
      </c>
      <c r="C15" s="12">
        <v>70.2</v>
      </c>
      <c r="D15" s="12"/>
      <c r="E15" s="12">
        <v>31.5</v>
      </c>
      <c r="F15" s="12">
        <v>31.6</v>
      </c>
      <c r="I15" s="6"/>
      <c r="J15" s="5">
        <v>120</v>
      </c>
      <c r="K15" s="11">
        <v>70.900000000000006</v>
      </c>
      <c r="L15" s="7">
        <v>68.900000000000006</v>
      </c>
      <c r="M15" s="5">
        <v>4</v>
      </c>
      <c r="N15" s="6">
        <v>31.8</v>
      </c>
      <c r="O15" s="7">
        <v>31.4</v>
      </c>
    </row>
    <row r="16" spans="1:20" x14ac:dyDescent="0.25">
      <c r="A16" s="12">
        <v>150</v>
      </c>
      <c r="B16" s="13" t="s">
        <v>13</v>
      </c>
      <c r="C16" s="12">
        <v>69.8</v>
      </c>
      <c r="D16" s="12"/>
      <c r="E16" s="12">
        <v>30.7</v>
      </c>
      <c r="F16" s="12">
        <v>30.7</v>
      </c>
      <c r="I16" s="6"/>
      <c r="J16" s="5">
        <v>150</v>
      </c>
      <c r="K16" s="11">
        <v>70.400000000000006</v>
      </c>
      <c r="L16" s="7">
        <v>68.7</v>
      </c>
      <c r="M16" s="5">
        <v>5</v>
      </c>
      <c r="N16" s="11">
        <v>31.1</v>
      </c>
      <c r="O16" s="7">
        <v>30.6</v>
      </c>
    </row>
    <row r="17" spans="1:15" x14ac:dyDescent="0.25">
      <c r="A17" s="12">
        <v>180</v>
      </c>
      <c r="B17" s="13" t="s">
        <v>13</v>
      </c>
      <c r="C17" s="12">
        <v>69.7</v>
      </c>
      <c r="D17" s="12"/>
      <c r="E17" s="12">
        <v>30.3</v>
      </c>
      <c r="F17" s="12">
        <v>29.9</v>
      </c>
      <c r="I17" s="6"/>
      <c r="J17" s="5">
        <v>180</v>
      </c>
      <c r="K17" s="11">
        <v>70.400000000000006</v>
      </c>
      <c r="L17" s="7">
        <v>69.099999999999994</v>
      </c>
      <c r="M17" s="5">
        <v>6</v>
      </c>
      <c r="N17" s="11">
        <v>30.3</v>
      </c>
      <c r="O17" s="7">
        <v>29.8</v>
      </c>
    </row>
    <row r="18" spans="1:15" x14ac:dyDescent="0.25">
      <c r="A18" s="12">
        <v>210</v>
      </c>
      <c r="B18" s="13" t="s">
        <v>13</v>
      </c>
      <c r="C18" s="12">
        <v>69.599999999999994</v>
      </c>
      <c r="D18" s="12"/>
      <c r="E18" s="12">
        <v>29.4</v>
      </c>
      <c r="F18" s="12">
        <v>29.1</v>
      </c>
      <c r="I18" s="6"/>
      <c r="J18" s="5">
        <v>210</v>
      </c>
      <c r="K18" s="11">
        <v>70.7</v>
      </c>
      <c r="L18" s="7">
        <v>69.7</v>
      </c>
      <c r="M18" s="5">
        <v>7</v>
      </c>
      <c r="N18" s="11">
        <v>29.5</v>
      </c>
      <c r="O18" s="7">
        <v>29.1</v>
      </c>
    </row>
    <row r="19" spans="1:15" x14ac:dyDescent="0.25">
      <c r="A19" s="12">
        <v>240</v>
      </c>
      <c r="B19" s="13" t="s">
        <v>13</v>
      </c>
      <c r="C19" s="12">
        <v>69.7</v>
      </c>
      <c r="D19" s="12"/>
      <c r="E19" s="12">
        <v>28.8</v>
      </c>
      <c r="F19" s="12">
        <v>28.4</v>
      </c>
      <c r="I19" s="6"/>
      <c r="J19" s="5">
        <v>240</v>
      </c>
      <c r="K19" s="11">
        <v>71</v>
      </c>
      <c r="L19" s="7">
        <v>70.099999999999994</v>
      </c>
      <c r="M19" s="5">
        <v>8</v>
      </c>
      <c r="N19" s="11">
        <v>28.8</v>
      </c>
      <c r="O19" s="7">
        <v>28.4</v>
      </c>
    </row>
    <row r="20" spans="1:15" x14ac:dyDescent="0.25">
      <c r="A20" s="12">
        <v>270</v>
      </c>
      <c r="B20" s="12">
        <v>68.8</v>
      </c>
      <c r="C20" s="12">
        <v>70</v>
      </c>
      <c r="D20" s="12"/>
      <c r="E20" s="12"/>
      <c r="F20" s="12"/>
      <c r="I20" s="6"/>
      <c r="J20" s="5">
        <v>270</v>
      </c>
      <c r="K20" s="11">
        <v>71.3</v>
      </c>
      <c r="L20" s="7">
        <v>70.2</v>
      </c>
      <c r="M20" s="5">
        <v>9</v>
      </c>
      <c r="N20" s="11">
        <v>28.2</v>
      </c>
      <c r="O20" s="7">
        <v>27.9</v>
      </c>
    </row>
    <row r="21" spans="1:15" x14ac:dyDescent="0.25">
      <c r="A21" s="12">
        <v>300</v>
      </c>
      <c r="B21" s="12">
        <v>68.8</v>
      </c>
      <c r="C21" s="12">
        <v>70</v>
      </c>
      <c r="D21" s="12"/>
      <c r="E21" s="12"/>
      <c r="F21" s="12"/>
      <c r="I21" s="6"/>
      <c r="J21" s="5">
        <v>300</v>
      </c>
      <c r="K21" s="11">
        <v>71.3</v>
      </c>
      <c r="L21" s="7">
        <v>70.2</v>
      </c>
      <c r="M21" s="5">
        <v>10</v>
      </c>
      <c r="N21" s="11">
        <v>28.1</v>
      </c>
      <c r="O21" s="7">
        <v>28</v>
      </c>
    </row>
    <row r="22" spans="1:15" x14ac:dyDescent="0.25">
      <c r="A22" s="12">
        <v>330</v>
      </c>
      <c r="B22" s="12">
        <v>68.900000000000006</v>
      </c>
      <c r="C22" s="12">
        <v>70.099999999999994</v>
      </c>
      <c r="D22" s="12"/>
      <c r="E22" s="12"/>
      <c r="F22" s="12"/>
      <c r="I22" s="6"/>
      <c r="J22" s="5">
        <v>330</v>
      </c>
      <c r="K22" s="11">
        <v>71.400000000000006</v>
      </c>
      <c r="L22" s="7">
        <v>70.099999999999994</v>
      </c>
      <c r="M22" s="5">
        <v>11</v>
      </c>
      <c r="N22" s="11">
        <v>28.2</v>
      </c>
      <c r="O22" s="7">
        <v>28.2</v>
      </c>
    </row>
    <row r="23" spans="1:15" x14ac:dyDescent="0.25">
      <c r="A23" s="12">
        <v>360</v>
      </c>
      <c r="B23" s="12">
        <v>68.900000000000006</v>
      </c>
      <c r="C23" s="12">
        <v>70.099999999999994</v>
      </c>
      <c r="D23" s="12"/>
      <c r="E23" s="12"/>
      <c r="F23" s="12"/>
      <c r="I23" s="6"/>
      <c r="J23" s="5">
        <v>360</v>
      </c>
      <c r="K23" s="11">
        <v>71.2</v>
      </c>
      <c r="L23" s="7">
        <v>70</v>
      </c>
      <c r="M23" s="5">
        <v>12</v>
      </c>
      <c r="N23" s="11">
        <v>28.2</v>
      </c>
      <c r="O23" s="7">
        <v>28</v>
      </c>
    </row>
    <row r="24" spans="1:15" x14ac:dyDescent="0.25">
      <c r="A24" s="12">
        <v>390</v>
      </c>
      <c r="B24" s="12">
        <v>68.900000000000006</v>
      </c>
      <c r="C24" s="12">
        <v>70.099999999999994</v>
      </c>
      <c r="D24" s="12"/>
      <c r="E24" s="12"/>
      <c r="F24" s="12"/>
      <c r="I24" s="6"/>
      <c r="J24" s="5">
        <v>390</v>
      </c>
      <c r="K24" s="11">
        <v>71.099999999999994</v>
      </c>
      <c r="L24" s="7">
        <v>70</v>
      </c>
      <c r="M24" s="5">
        <v>13</v>
      </c>
      <c r="N24" s="11">
        <v>28</v>
      </c>
      <c r="O24" s="7">
        <v>27.9</v>
      </c>
    </row>
    <row r="25" spans="1:15" x14ac:dyDescent="0.25">
      <c r="A25" s="12">
        <v>420</v>
      </c>
      <c r="B25" s="12">
        <v>68.900000000000006</v>
      </c>
      <c r="C25" s="12">
        <v>70</v>
      </c>
      <c r="D25" s="12"/>
      <c r="E25" s="12"/>
      <c r="F25" s="12"/>
      <c r="I25" s="6"/>
      <c r="J25" s="5">
        <v>420</v>
      </c>
      <c r="K25" s="11">
        <v>71.099999999999994</v>
      </c>
      <c r="L25" s="7">
        <v>70</v>
      </c>
      <c r="M25" s="5">
        <v>14</v>
      </c>
      <c r="N25" s="11">
        <v>28.1</v>
      </c>
      <c r="O25" s="7">
        <v>28.1</v>
      </c>
    </row>
    <row r="26" spans="1:15" x14ac:dyDescent="0.25">
      <c r="A26" s="12">
        <v>450</v>
      </c>
      <c r="B26" s="12">
        <v>68.900000000000006</v>
      </c>
      <c r="C26" s="12">
        <v>70</v>
      </c>
      <c r="D26" s="12"/>
      <c r="E26" s="12"/>
      <c r="F26" s="12"/>
      <c r="I26" s="6"/>
      <c r="J26" s="5">
        <v>450</v>
      </c>
      <c r="K26" s="11">
        <v>71</v>
      </c>
      <c r="L26" s="7">
        <v>69.900000000000006</v>
      </c>
      <c r="M26" s="5">
        <v>15</v>
      </c>
      <c r="N26" s="11">
        <v>28.1</v>
      </c>
      <c r="O26" s="7">
        <v>28</v>
      </c>
    </row>
    <row r="27" spans="1:15" x14ac:dyDescent="0.25">
      <c r="A27" s="12">
        <v>480</v>
      </c>
      <c r="B27" s="12">
        <v>68.900000000000006</v>
      </c>
      <c r="C27" s="12">
        <v>70</v>
      </c>
      <c r="D27" s="12"/>
      <c r="E27" s="12"/>
      <c r="F27" s="12"/>
      <c r="I27" s="6"/>
      <c r="J27" s="5">
        <v>480</v>
      </c>
      <c r="K27" s="11">
        <v>71</v>
      </c>
      <c r="L27" s="7">
        <v>70</v>
      </c>
      <c r="M27" s="5">
        <v>16</v>
      </c>
      <c r="N27" s="11">
        <v>28.1</v>
      </c>
      <c r="O27" s="7">
        <v>28</v>
      </c>
    </row>
    <row r="28" spans="1:15" x14ac:dyDescent="0.25">
      <c r="A28" s="12">
        <v>510</v>
      </c>
      <c r="B28" s="12">
        <v>68.900000000000006</v>
      </c>
      <c r="C28" s="12">
        <v>70</v>
      </c>
      <c r="D28" s="12"/>
      <c r="E28" s="12"/>
      <c r="F28" s="12"/>
      <c r="I28" s="6"/>
      <c r="J28" s="5">
        <v>510</v>
      </c>
      <c r="K28" s="11">
        <v>71.099999999999994</v>
      </c>
      <c r="L28" s="7">
        <v>70.099999999999994</v>
      </c>
      <c r="M28" s="5">
        <v>17</v>
      </c>
      <c r="N28" s="11">
        <v>28.1</v>
      </c>
      <c r="O28" s="7">
        <v>28</v>
      </c>
    </row>
    <row r="29" spans="1:15" x14ac:dyDescent="0.25">
      <c r="A29" s="12">
        <v>540</v>
      </c>
      <c r="B29" s="12">
        <v>68.900000000000006</v>
      </c>
      <c r="C29" s="12">
        <v>70</v>
      </c>
      <c r="D29" s="12"/>
      <c r="E29" s="12"/>
      <c r="F29" s="12"/>
      <c r="I29" s="6"/>
      <c r="J29" s="5">
        <v>540</v>
      </c>
      <c r="K29" s="11">
        <v>71.099999999999994</v>
      </c>
      <c r="L29" s="7">
        <v>70</v>
      </c>
      <c r="M29" s="5">
        <v>18</v>
      </c>
      <c r="N29" s="11">
        <v>28.1</v>
      </c>
      <c r="O29" s="7">
        <v>27.9</v>
      </c>
    </row>
    <row r="30" spans="1:15" x14ac:dyDescent="0.25">
      <c r="A30" s="12">
        <v>570</v>
      </c>
      <c r="B30" s="12">
        <v>68.5</v>
      </c>
      <c r="C30" s="12">
        <v>68.8</v>
      </c>
      <c r="D30" s="12"/>
      <c r="E30" s="12"/>
      <c r="F30" s="12"/>
      <c r="I30" s="6"/>
      <c r="J30" s="5">
        <v>570</v>
      </c>
      <c r="K30" s="11">
        <v>71.099999999999994</v>
      </c>
      <c r="L30" s="7">
        <v>70.099999999999994</v>
      </c>
      <c r="M30" s="5">
        <v>19</v>
      </c>
      <c r="N30" s="11">
        <v>28.1</v>
      </c>
      <c r="O30" s="7">
        <v>28</v>
      </c>
    </row>
    <row r="31" spans="1:15" ht="15.75" thickBot="1" x14ac:dyDescent="0.3">
      <c r="A31" s="12">
        <v>600</v>
      </c>
      <c r="B31" s="12">
        <v>67.599999999999994</v>
      </c>
      <c r="C31" s="12">
        <v>66.599999999999994</v>
      </c>
      <c r="D31" s="12"/>
      <c r="E31" s="12"/>
      <c r="F31" s="12"/>
      <c r="I31" s="6"/>
      <c r="J31" s="8">
        <v>600</v>
      </c>
      <c r="K31" s="9">
        <v>71.099999999999994</v>
      </c>
      <c r="L31" s="10">
        <v>70</v>
      </c>
      <c r="M31" s="8">
        <v>20</v>
      </c>
      <c r="N31" s="9">
        <v>28.1</v>
      </c>
      <c r="O31" s="10">
        <v>28.1</v>
      </c>
    </row>
    <row r="32" spans="1:15" x14ac:dyDescent="0.25">
      <c r="A32" s="12">
        <v>630</v>
      </c>
      <c r="B32" s="12">
        <v>66.3</v>
      </c>
      <c r="C32" s="12">
        <v>64.3</v>
      </c>
      <c r="D32" s="12"/>
      <c r="E32" s="12"/>
      <c r="F32" s="12"/>
    </row>
    <row r="33" spans="1:6" x14ac:dyDescent="0.25">
      <c r="A33" s="12">
        <v>660</v>
      </c>
      <c r="B33" s="12">
        <v>64.7</v>
      </c>
      <c r="C33" s="12">
        <v>62.1</v>
      </c>
      <c r="D33" s="12"/>
      <c r="E33" s="12"/>
      <c r="F33" s="12"/>
    </row>
    <row r="34" spans="1:6" x14ac:dyDescent="0.25">
      <c r="A34" s="12">
        <v>690</v>
      </c>
      <c r="B34" s="12">
        <v>62.7</v>
      </c>
      <c r="C34" s="12">
        <v>60.1</v>
      </c>
      <c r="D34" s="12"/>
      <c r="E34" s="12"/>
      <c r="F34" s="12"/>
    </row>
    <row r="35" spans="1:6" x14ac:dyDescent="0.25">
      <c r="A35" s="12">
        <v>720</v>
      </c>
      <c r="B35" s="12">
        <v>61</v>
      </c>
      <c r="C35" s="12">
        <v>58.2</v>
      </c>
      <c r="D35" s="12"/>
      <c r="E35" s="12"/>
      <c r="F35" s="12"/>
    </row>
    <row r="36" spans="1:6" x14ac:dyDescent="0.25">
      <c r="A36" s="12">
        <v>750</v>
      </c>
      <c r="B36" s="12">
        <v>59.1</v>
      </c>
      <c r="C36" s="12">
        <v>56.3</v>
      </c>
      <c r="D36" s="12"/>
      <c r="E36" s="12"/>
      <c r="F36" s="12"/>
    </row>
    <row r="37" spans="1:6" x14ac:dyDescent="0.25">
      <c r="A37" s="12">
        <v>780</v>
      </c>
      <c r="B37" s="12">
        <v>57.4</v>
      </c>
      <c r="C37" s="12">
        <v>54.6</v>
      </c>
      <c r="D37" s="12"/>
      <c r="E37" s="12"/>
      <c r="F37" s="12"/>
    </row>
    <row r="38" spans="1:6" x14ac:dyDescent="0.25">
      <c r="A38" s="12">
        <v>810</v>
      </c>
      <c r="B38" s="12">
        <v>52.8</v>
      </c>
      <c r="C38" s="12">
        <v>52.8</v>
      </c>
      <c r="D38" s="12"/>
      <c r="E38" s="12"/>
      <c r="F38" s="12"/>
    </row>
    <row r="41" spans="1:6" x14ac:dyDescent="0.25">
      <c r="A41" t="s">
        <v>101</v>
      </c>
    </row>
    <row r="42" spans="1:6" x14ac:dyDescent="0.25">
      <c r="A42" t="s">
        <v>98</v>
      </c>
    </row>
    <row r="43" spans="1:6" x14ac:dyDescent="0.25">
      <c r="A43" s="41" t="s">
        <v>108</v>
      </c>
      <c r="B43" s="12" t="s">
        <v>105</v>
      </c>
      <c r="C43" s="41" t="s">
        <v>15</v>
      </c>
    </row>
    <row r="44" spans="1:6" x14ac:dyDescent="0.25">
      <c r="A44" s="41" t="s">
        <v>104</v>
      </c>
      <c r="B44" s="41">
        <v>21.6</v>
      </c>
      <c r="C44" s="41">
        <v>21.9</v>
      </c>
    </row>
    <row r="45" spans="1:6" x14ac:dyDescent="0.25">
      <c r="A45" s="41">
        <v>0</v>
      </c>
      <c r="B45" s="41">
        <v>66.400000000000006</v>
      </c>
      <c r="C45" s="41">
        <v>68.099999999999994</v>
      </c>
    </row>
    <row r="46" spans="1:6" x14ac:dyDescent="0.25">
      <c r="A46" s="41">
        <v>30</v>
      </c>
      <c r="B46" s="41">
        <v>70.2</v>
      </c>
      <c r="C46" s="41">
        <v>70</v>
      </c>
    </row>
    <row r="47" spans="1:6" x14ac:dyDescent="0.25">
      <c r="A47" s="41">
        <v>60</v>
      </c>
      <c r="B47" s="41">
        <v>71.2</v>
      </c>
      <c r="C47" s="41">
        <v>70</v>
      </c>
    </row>
    <row r="48" spans="1:6" x14ac:dyDescent="0.25">
      <c r="A48" s="41">
        <v>90</v>
      </c>
      <c r="B48" s="41">
        <v>70.5</v>
      </c>
      <c r="C48" s="41">
        <v>69.2</v>
      </c>
    </row>
    <row r="49" spans="1:3" x14ac:dyDescent="0.25">
      <c r="A49" s="41">
        <v>120</v>
      </c>
      <c r="B49" s="41">
        <v>70.3</v>
      </c>
      <c r="C49" s="41">
        <v>68.7</v>
      </c>
    </row>
    <row r="50" spans="1:3" x14ac:dyDescent="0.25">
      <c r="A50" s="41">
        <v>150</v>
      </c>
      <c r="B50" s="41">
        <v>70.400000000000006</v>
      </c>
      <c r="C50" s="41">
        <v>68.900000000000006</v>
      </c>
    </row>
    <row r="51" spans="1:3" x14ac:dyDescent="0.25">
      <c r="A51" s="41">
        <v>180</v>
      </c>
      <c r="B51" s="41">
        <v>70.900000000000006</v>
      </c>
      <c r="C51" s="41">
        <v>69.400000000000006</v>
      </c>
    </row>
    <row r="52" spans="1:3" x14ac:dyDescent="0.25">
      <c r="A52" s="41">
        <v>210</v>
      </c>
      <c r="B52" s="41">
        <v>70.8</v>
      </c>
      <c r="C52" s="41">
        <v>69.8</v>
      </c>
    </row>
    <row r="53" spans="1:3" x14ac:dyDescent="0.25">
      <c r="A53" s="41">
        <v>240</v>
      </c>
      <c r="B53" s="41">
        <v>71.2</v>
      </c>
      <c r="C53" s="41">
        <v>70.099999999999994</v>
      </c>
    </row>
    <row r="54" spans="1:3" x14ac:dyDescent="0.25">
      <c r="A54" s="41">
        <v>270</v>
      </c>
      <c r="B54" s="41">
        <v>71.5</v>
      </c>
      <c r="C54" s="41">
        <v>70.2</v>
      </c>
    </row>
    <row r="55" spans="1:3" x14ac:dyDescent="0.25">
      <c r="A55" s="41">
        <v>300</v>
      </c>
      <c r="B55" s="41">
        <v>71.8</v>
      </c>
      <c r="C55" s="41">
        <v>70.099999999999994</v>
      </c>
    </row>
    <row r="56" spans="1:3" x14ac:dyDescent="0.25">
      <c r="A56" s="41">
        <v>330</v>
      </c>
      <c r="B56" s="41">
        <v>71.400000000000006</v>
      </c>
      <c r="C56" s="41">
        <v>70.099999999999994</v>
      </c>
    </row>
    <row r="57" spans="1:3" x14ac:dyDescent="0.25">
      <c r="A57" s="41">
        <v>360</v>
      </c>
      <c r="B57" s="41">
        <v>71.3</v>
      </c>
      <c r="C57" s="41">
        <v>69.900000000000006</v>
      </c>
    </row>
    <row r="58" spans="1:3" x14ac:dyDescent="0.25">
      <c r="A58" s="41">
        <v>390</v>
      </c>
      <c r="B58" s="41">
        <v>71.3</v>
      </c>
      <c r="C58" s="41">
        <v>69.900000000000006</v>
      </c>
    </row>
    <row r="59" spans="1:3" x14ac:dyDescent="0.25">
      <c r="A59" s="41">
        <v>420</v>
      </c>
      <c r="B59" s="41">
        <v>71.3</v>
      </c>
      <c r="C59" s="41">
        <v>69.900000000000006</v>
      </c>
    </row>
    <row r="60" spans="1:3" x14ac:dyDescent="0.25">
      <c r="A60" s="41">
        <v>450</v>
      </c>
      <c r="B60" s="41">
        <v>71.3</v>
      </c>
      <c r="C60" s="41">
        <v>70</v>
      </c>
    </row>
    <row r="61" spans="1:3" x14ac:dyDescent="0.25">
      <c r="A61" s="41">
        <v>480</v>
      </c>
      <c r="B61" s="42" t="s">
        <v>13</v>
      </c>
      <c r="C61" s="42" t="s">
        <v>13</v>
      </c>
    </row>
    <row r="62" spans="1:3" x14ac:dyDescent="0.25">
      <c r="A62" s="41">
        <v>510</v>
      </c>
      <c r="B62" s="42" t="s">
        <v>13</v>
      </c>
      <c r="C62" s="42" t="s">
        <v>13</v>
      </c>
    </row>
    <row r="63" spans="1:3" x14ac:dyDescent="0.25">
      <c r="A63" s="41">
        <v>540</v>
      </c>
      <c r="B63" s="42" t="s">
        <v>13</v>
      </c>
      <c r="C63" s="42" t="s">
        <v>13</v>
      </c>
    </row>
    <row r="64" spans="1:3" x14ac:dyDescent="0.25">
      <c r="A64" s="41">
        <v>570</v>
      </c>
      <c r="B64" s="42" t="s">
        <v>13</v>
      </c>
      <c r="C64" s="42" t="s">
        <v>13</v>
      </c>
    </row>
    <row r="65" spans="1:3" x14ac:dyDescent="0.25">
      <c r="A65" s="41">
        <v>600</v>
      </c>
      <c r="B65" s="42" t="s">
        <v>13</v>
      </c>
      <c r="C65" s="42" t="s">
        <v>13</v>
      </c>
    </row>
  </sheetData>
  <mergeCells count="1">
    <mergeCell ref="A4:Q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598D5-24DE-4114-843B-CE9CEA11E2A5}">
  <dimension ref="A1:P22"/>
  <sheetViews>
    <sheetView workbookViewId="0">
      <selection activeCell="K37" sqref="K37"/>
    </sheetView>
  </sheetViews>
  <sheetFormatPr defaultRowHeight="15" x14ac:dyDescent="0.25"/>
  <sheetData>
    <row r="1" spans="1:16" x14ac:dyDescent="0.25">
      <c r="A1" t="s">
        <v>48</v>
      </c>
    </row>
    <row r="2" spans="1:16" x14ac:dyDescent="0.25">
      <c r="A2" t="s">
        <v>49</v>
      </c>
    </row>
    <row r="4" spans="1:16" ht="14.45" customHeight="1" x14ac:dyDescent="0.25">
      <c r="A4" s="74" t="s">
        <v>110</v>
      </c>
      <c r="B4" s="74"/>
      <c r="C4" s="74"/>
      <c r="D4" s="74"/>
      <c r="E4" s="74"/>
      <c r="F4" s="74"/>
      <c r="G4" s="74"/>
      <c r="H4" s="74"/>
      <c r="I4" s="74"/>
      <c r="J4" s="74"/>
      <c r="K4" s="74"/>
      <c r="L4" s="74"/>
      <c r="M4" s="74"/>
      <c r="N4" s="74"/>
      <c r="O4" s="74"/>
      <c r="P4" s="40"/>
    </row>
    <row r="5" spans="1:16" x14ac:dyDescent="0.25">
      <c r="A5" s="74"/>
      <c r="B5" s="74"/>
      <c r="C5" s="74"/>
      <c r="D5" s="74"/>
      <c r="E5" s="74"/>
      <c r="F5" s="74"/>
      <c r="G5" s="74"/>
      <c r="H5" s="74"/>
      <c r="I5" s="74"/>
      <c r="J5" s="74"/>
      <c r="K5" s="74"/>
      <c r="L5" s="74"/>
      <c r="M5" s="74"/>
      <c r="N5" s="74"/>
      <c r="O5" s="74"/>
      <c r="P5" s="40"/>
    </row>
    <row r="6" spans="1:16" x14ac:dyDescent="0.25">
      <c r="A6" s="45" t="s">
        <v>111</v>
      </c>
      <c r="B6" s="43"/>
      <c r="C6" s="43"/>
      <c r="D6" s="43"/>
      <c r="E6" s="43"/>
      <c r="F6" s="43"/>
      <c r="G6" s="43"/>
      <c r="H6" s="43"/>
      <c r="I6" s="43"/>
      <c r="J6" s="43"/>
      <c r="K6" s="43"/>
      <c r="L6" s="43"/>
      <c r="M6" s="43"/>
      <c r="N6" s="43"/>
      <c r="O6" s="43"/>
      <c r="P6" s="40"/>
    </row>
    <row r="8" spans="1:16" ht="15.75" thickBot="1" x14ac:dyDescent="0.3">
      <c r="A8" t="s">
        <v>6</v>
      </c>
      <c r="C8" t="s">
        <v>11</v>
      </c>
    </row>
    <row r="9" spans="1:16" x14ac:dyDescent="0.25">
      <c r="A9" s="52" t="s">
        <v>8</v>
      </c>
      <c r="B9" s="53"/>
      <c r="C9" s="3"/>
      <c r="D9" s="3"/>
      <c r="E9" s="4"/>
    </row>
    <row r="10" spans="1:16" x14ac:dyDescent="0.25">
      <c r="A10" s="54" t="s">
        <v>7</v>
      </c>
      <c r="B10" s="55"/>
      <c r="C10" s="55" t="s">
        <v>9</v>
      </c>
      <c r="D10" s="55" t="s">
        <v>10</v>
      </c>
      <c r="E10" s="7"/>
    </row>
    <row r="11" spans="1:16" x14ac:dyDescent="0.25">
      <c r="A11" s="5">
        <v>2.2200000000000002</v>
      </c>
      <c r="B11" s="6"/>
      <c r="C11" s="56" t="s">
        <v>12</v>
      </c>
      <c r="D11" s="56" t="s">
        <v>13</v>
      </c>
      <c r="E11" s="7"/>
    </row>
    <row r="12" spans="1:16" x14ac:dyDescent="0.25">
      <c r="A12" s="5">
        <v>2.3199999999999998</v>
      </c>
      <c r="B12" s="6"/>
      <c r="C12" s="57" t="s">
        <v>14</v>
      </c>
      <c r="D12" s="56" t="s">
        <v>13</v>
      </c>
      <c r="E12" s="7"/>
    </row>
    <row r="13" spans="1:16" x14ac:dyDescent="0.25">
      <c r="A13" s="5">
        <v>2.39</v>
      </c>
      <c r="B13" s="6"/>
      <c r="C13" s="56" t="s">
        <v>14</v>
      </c>
      <c r="D13" s="56" t="s">
        <v>13</v>
      </c>
      <c r="E13" s="7"/>
    </row>
    <row r="14" spans="1:16" x14ac:dyDescent="0.25">
      <c r="A14" s="5">
        <v>2.39</v>
      </c>
      <c r="B14" s="6"/>
      <c r="C14" s="56" t="s">
        <v>12</v>
      </c>
      <c r="D14" s="6">
        <v>200</v>
      </c>
      <c r="E14" s="7"/>
    </row>
    <row r="15" spans="1:16" x14ac:dyDescent="0.25">
      <c r="A15" s="5">
        <v>2.31</v>
      </c>
      <c r="B15" s="6"/>
      <c r="C15" s="56" t="s">
        <v>12</v>
      </c>
      <c r="D15" s="6">
        <v>212</v>
      </c>
      <c r="E15" s="7"/>
    </row>
    <row r="16" spans="1:16" x14ac:dyDescent="0.25">
      <c r="A16" s="5">
        <v>2.39</v>
      </c>
      <c r="B16" s="6"/>
      <c r="C16" s="56" t="s">
        <v>12</v>
      </c>
      <c r="D16" s="6">
        <v>214</v>
      </c>
      <c r="E16" s="7"/>
    </row>
    <row r="17" spans="1:5" ht="15.75" thickBot="1" x14ac:dyDescent="0.3">
      <c r="A17" s="8"/>
      <c r="B17" s="9"/>
      <c r="C17" s="58" t="s">
        <v>17</v>
      </c>
      <c r="D17" s="58"/>
      <c r="E17" s="10"/>
    </row>
    <row r="19" spans="1:5" x14ac:dyDescent="0.25">
      <c r="A19" s="15" t="s">
        <v>16</v>
      </c>
    </row>
    <row r="20" spans="1:5" x14ac:dyDescent="0.25">
      <c r="A20" s="15" t="s">
        <v>7</v>
      </c>
      <c r="B20" s="15"/>
      <c r="C20" s="15" t="s">
        <v>9</v>
      </c>
      <c r="D20" s="15" t="s">
        <v>10</v>
      </c>
    </row>
    <row r="21" spans="1:5" x14ac:dyDescent="0.25">
      <c r="A21" s="44">
        <v>2.21</v>
      </c>
      <c r="C21" s="1" t="s">
        <v>18</v>
      </c>
      <c r="D21">
        <v>213</v>
      </c>
    </row>
    <row r="22" spans="1:5" x14ac:dyDescent="0.25">
      <c r="A22" t="s">
        <v>113</v>
      </c>
    </row>
  </sheetData>
  <mergeCells count="1">
    <mergeCell ref="A4:O5"/>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B2D4D-1ECE-40FF-98A2-550DAD1BE198}">
  <dimension ref="A1:N35"/>
  <sheetViews>
    <sheetView workbookViewId="0">
      <selection activeCell="F41" sqref="F41"/>
    </sheetView>
  </sheetViews>
  <sheetFormatPr defaultRowHeight="15" x14ac:dyDescent="0.25"/>
  <cols>
    <col min="1" max="1" width="21.7109375" customWidth="1"/>
    <col min="6" max="6" width="29.85546875" customWidth="1"/>
  </cols>
  <sheetData>
    <row r="1" spans="1:6" x14ac:dyDescent="0.25">
      <c r="A1" t="s">
        <v>47</v>
      </c>
    </row>
    <row r="2" spans="1:6" ht="15.75" thickBot="1" x14ac:dyDescent="0.3"/>
    <row r="3" spans="1:6" x14ac:dyDescent="0.25">
      <c r="A3" s="2" t="s">
        <v>20</v>
      </c>
      <c r="B3" s="3" t="s">
        <v>21</v>
      </c>
      <c r="C3" s="3"/>
      <c r="D3" s="3"/>
      <c r="E3" s="3"/>
      <c r="F3" s="4"/>
    </row>
    <row r="4" spans="1:6" x14ac:dyDescent="0.25">
      <c r="A4" s="5" t="s">
        <v>22</v>
      </c>
      <c r="B4" s="6" t="s">
        <v>23</v>
      </c>
      <c r="C4" s="6"/>
      <c r="D4" s="6"/>
      <c r="E4" s="6"/>
      <c r="F4" s="7"/>
    </row>
    <row r="5" spans="1:6" x14ac:dyDescent="0.25">
      <c r="A5" s="5" t="s">
        <v>24</v>
      </c>
      <c r="B5" s="6"/>
      <c r="C5" s="6"/>
      <c r="D5" s="6"/>
      <c r="E5" s="6"/>
      <c r="F5" s="7"/>
    </row>
    <row r="6" spans="1:6" x14ac:dyDescent="0.25">
      <c r="A6" s="5" t="s">
        <v>25</v>
      </c>
      <c r="B6" s="6"/>
      <c r="C6" s="6"/>
      <c r="D6" s="6"/>
      <c r="E6" s="6"/>
      <c r="F6" s="7"/>
    </row>
    <row r="7" spans="1:6" x14ac:dyDescent="0.25">
      <c r="A7" s="5" t="s">
        <v>26</v>
      </c>
      <c r="B7" s="6"/>
      <c r="C7" s="6"/>
      <c r="D7" s="6"/>
      <c r="E7" s="6"/>
      <c r="F7" s="7"/>
    </row>
    <row r="8" spans="1:6" x14ac:dyDescent="0.25">
      <c r="A8" s="5" t="s">
        <v>27</v>
      </c>
      <c r="B8" s="6"/>
      <c r="C8" s="6"/>
      <c r="D8" s="6"/>
      <c r="E8" s="6"/>
      <c r="F8" s="7"/>
    </row>
    <row r="9" spans="1:6" x14ac:dyDescent="0.25">
      <c r="A9" s="5"/>
      <c r="B9" s="6" t="s">
        <v>28</v>
      </c>
      <c r="C9" s="6"/>
      <c r="D9" s="6"/>
      <c r="E9" s="6"/>
      <c r="F9" s="7"/>
    </row>
    <row r="10" spans="1:6" x14ac:dyDescent="0.25">
      <c r="A10" s="5" t="s">
        <v>22</v>
      </c>
      <c r="B10" s="6"/>
      <c r="C10" s="6"/>
      <c r="D10" s="6"/>
      <c r="E10" s="6"/>
      <c r="F10" s="7"/>
    </row>
    <row r="11" spans="1:6" x14ac:dyDescent="0.25">
      <c r="A11" s="5" t="s">
        <v>24</v>
      </c>
      <c r="B11" s="6"/>
      <c r="C11" s="6"/>
      <c r="D11" s="6"/>
      <c r="E11" s="6"/>
      <c r="F11" s="7"/>
    </row>
    <row r="12" spans="1:6" x14ac:dyDescent="0.25">
      <c r="A12" s="5" t="s">
        <v>25</v>
      </c>
      <c r="B12" s="6"/>
      <c r="C12" s="6"/>
      <c r="D12" s="6"/>
      <c r="E12" s="6"/>
      <c r="F12" s="7"/>
    </row>
    <row r="13" spans="1:6" x14ac:dyDescent="0.25">
      <c r="A13" s="5" t="s">
        <v>29</v>
      </c>
      <c r="B13" s="6"/>
      <c r="C13" s="6"/>
      <c r="D13" s="6"/>
      <c r="E13" s="6"/>
      <c r="F13" s="7"/>
    </row>
    <row r="14" spans="1:6" x14ac:dyDescent="0.25">
      <c r="A14" s="5" t="s">
        <v>30</v>
      </c>
      <c r="B14" s="6"/>
      <c r="C14" s="6"/>
      <c r="D14" s="6"/>
      <c r="E14" s="6"/>
      <c r="F14" s="7"/>
    </row>
    <row r="15" spans="1:6" x14ac:dyDescent="0.25">
      <c r="A15" s="5" t="s">
        <v>31</v>
      </c>
      <c r="B15" s="6"/>
      <c r="C15" s="6"/>
      <c r="D15" s="6"/>
      <c r="E15" s="6"/>
      <c r="F15" s="7"/>
    </row>
    <row r="16" spans="1:6" x14ac:dyDescent="0.25">
      <c r="A16" s="5" t="s">
        <v>32</v>
      </c>
      <c r="B16" s="6"/>
      <c r="C16" s="6"/>
      <c r="D16" s="6"/>
      <c r="E16" s="6"/>
      <c r="F16" s="7"/>
    </row>
    <row r="17" spans="1:11" x14ac:dyDescent="0.25">
      <c r="A17" s="5" t="s">
        <v>33</v>
      </c>
      <c r="B17" s="6" t="s">
        <v>34</v>
      </c>
      <c r="C17" s="6"/>
      <c r="D17" s="6"/>
      <c r="E17" s="6"/>
      <c r="F17" s="7"/>
    </row>
    <row r="18" spans="1:11" ht="15.75" thickBot="1" x14ac:dyDescent="0.3">
      <c r="A18" s="8" t="s">
        <v>35</v>
      </c>
      <c r="B18" s="9" t="s">
        <v>53</v>
      </c>
      <c r="C18" s="9"/>
      <c r="D18" s="9"/>
      <c r="E18" s="9"/>
      <c r="F18" s="10"/>
    </row>
    <row r="19" spans="1:11" ht="15.75" thickBot="1" x14ac:dyDescent="0.3"/>
    <row r="20" spans="1:11" x14ac:dyDescent="0.25">
      <c r="A20" s="2" t="s">
        <v>36</v>
      </c>
      <c r="B20" s="3" t="s">
        <v>37</v>
      </c>
      <c r="C20" s="3"/>
      <c r="D20" s="3"/>
      <c r="E20" s="3"/>
      <c r="F20" s="4"/>
    </row>
    <row r="21" spans="1:11" x14ac:dyDescent="0.25">
      <c r="A21" s="5" t="s">
        <v>38</v>
      </c>
      <c r="B21" s="6"/>
      <c r="C21" s="6"/>
      <c r="D21" s="6"/>
      <c r="E21" s="6"/>
      <c r="F21" s="7"/>
    </row>
    <row r="22" spans="1:11" x14ac:dyDescent="0.25">
      <c r="A22" s="5" t="s">
        <v>39</v>
      </c>
      <c r="B22" s="6"/>
      <c r="C22" s="6"/>
      <c r="D22" s="6"/>
      <c r="E22" s="6"/>
      <c r="F22" s="7"/>
    </row>
    <row r="23" spans="1:11" x14ac:dyDescent="0.25">
      <c r="A23" s="5" t="s">
        <v>40</v>
      </c>
      <c r="B23" s="6"/>
      <c r="C23" s="6"/>
      <c r="D23" s="6"/>
      <c r="E23" s="6"/>
      <c r="F23" s="7"/>
      <c r="K23" s="14"/>
    </row>
    <row r="24" spans="1:11" x14ac:dyDescent="0.25">
      <c r="A24" s="5" t="s">
        <v>41</v>
      </c>
      <c r="B24" s="6"/>
      <c r="C24" s="6"/>
      <c r="D24" s="6"/>
      <c r="E24" s="6"/>
      <c r="F24" s="7"/>
    </row>
    <row r="25" spans="1:11" x14ac:dyDescent="0.25">
      <c r="A25" s="5" t="s">
        <v>42</v>
      </c>
      <c r="B25" s="6"/>
      <c r="C25" s="6"/>
      <c r="D25" s="6"/>
      <c r="E25" s="6"/>
      <c r="F25" s="7"/>
    </row>
    <row r="26" spans="1:11" x14ac:dyDescent="0.25">
      <c r="A26" s="5" t="s">
        <v>43</v>
      </c>
      <c r="B26" s="6"/>
      <c r="C26" s="6"/>
      <c r="D26" s="6"/>
      <c r="E26" s="6"/>
      <c r="F26" s="7"/>
    </row>
    <row r="27" spans="1:11" x14ac:dyDescent="0.25">
      <c r="A27" s="5" t="s">
        <v>44</v>
      </c>
      <c r="B27" s="6" t="s">
        <v>112</v>
      </c>
      <c r="C27" s="6"/>
      <c r="D27" s="6"/>
      <c r="E27" s="6"/>
      <c r="F27" s="7"/>
    </row>
    <row r="28" spans="1:11" x14ac:dyDescent="0.25">
      <c r="A28" s="5" t="s">
        <v>45</v>
      </c>
      <c r="B28" s="6"/>
      <c r="C28" s="6"/>
      <c r="D28" s="6"/>
      <c r="E28" s="6"/>
      <c r="F28" s="7"/>
    </row>
    <row r="29" spans="1:11" x14ac:dyDescent="0.25">
      <c r="A29" s="5" t="s">
        <v>46</v>
      </c>
      <c r="B29" s="6"/>
      <c r="C29" s="6"/>
      <c r="D29" s="6"/>
      <c r="E29" s="6"/>
      <c r="F29" s="7"/>
    </row>
    <row r="30" spans="1:11" ht="15.75" thickBot="1" x14ac:dyDescent="0.3">
      <c r="A30" s="8" t="s">
        <v>35</v>
      </c>
      <c r="B30" s="9" t="s">
        <v>52</v>
      </c>
      <c r="C30" s="9"/>
      <c r="D30" s="9"/>
      <c r="E30" s="9"/>
      <c r="F30" s="10"/>
    </row>
    <row r="32" spans="1:11" x14ac:dyDescent="0.25">
      <c r="A32" t="s">
        <v>114</v>
      </c>
    </row>
    <row r="34" spans="11:14" x14ac:dyDescent="0.25">
      <c r="K34" s="14"/>
      <c r="N34" s="14"/>
    </row>
    <row r="35" spans="11:14" x14ac:dyDescent="0.25">
      <c r="K35" s="1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5B2CA-A3D1-4952-BE2D-28AD66C0247A}">
  <dimension ref="A1:O102"/>
  <sheetViews>
    <sheetView workbookViewId="0">
      <selection activeCell="V25" sqref="V25"/>
    </sheetView>
  </sheetViews>
  <sheetFormatPr defaultRowHeight="15" x14ac:dyDescent="0.25"/>
  <cols>
    <col min="1" max="1" width="8.85546875" customWidth="1"/>
    <col min="2" max="2" width="16" customWidth="1"/>
    <col min="4" max="4" width="9.5703125" bestFit="1" customWidth="1"/>
    <col min="8" max="8" width="12.7109375" bestFit="1" customWidth="1"/>
    <col min="14" max="14" width="13.140625" customWidth="1"/>
  </cols>
  <sheetData>
    <row r="1" spans="1:15" x14ac:dyDescent="0.25">
      <c r="A1" s="16" t="s">
        <v>97</v>
      </c>
      <c r="B1" s="17"/>
      <c r="C1" s="17"/>
      <c r="D1" s="17"/>
      <c r="E1" s="17"/>
      <c r="F1" s="17"/>
      <c r="G1" s="17"/>
      <c r="H1" s="17"/>
      <c r="I1" s="17"/>
      <c r="J1" s="17"/>
      <c r="K1" s="17"/>
      <c r="L1" s="17"/>
      <c r="M1" s="17"/>
      <c r="N1" s="17"/>
      <c r="O1" s="17"/>
    </row>
    <row r="2" spans="1:15" x14ac:dyDescent="0.25">
      <c r="A2" s="17"/>
      <c r="B2" s="17"/>
      <c r="C2" s="17"/>
      <c r="D2" s="17"/>
      <c r="E2" s="17"/>
      <c r="F2" s="17"/>
      <c r="G2" s="17"/>
      <c r="H2" s="17"/>
      <c r="I2" s="17"/>
      <c r="J2" s="17"/>
      <c r="K2" s="17"/>
      <c r="L2" s="17"/>
      <c r="M2" s="17"/>
      <c r="N2" s="17"/>
      <c r="O2" s="17"/>
    </row>
    <row r="3" spans="1:15" x14ac:dyDescent="0.25">
      <c r="A3" s="18" t="s">
        <v>54</v>
      </c>
      <c r="B3" s="17"/>
      <c r="C3" s="18" t="s">
        <v>55</v>
      </c>
      <c r="D3" s="19">
        <v>45071</v>
      </c>
      <c r="E3" s="17"/>
      <c r="F3" s="17"/>
      <c r="G3" s="17"/>
      <c r="H3" s="17"/>
      <c r="I3" s="17"/>
      <c r="J3" s="17"/>
      <c r="K3" s="17"/>
      <c r="L3" s="17"/>
      <c r="M3" s="17"/>
      <c r="N3" s="17"/>
      <c r="O3" s="17"/>
    </row>
    <row r="4" spans="1:15" ht="15.75" thickBot="1" x14ac:dyDescent="0.3">
      <c r="A4" s="17"/>
      <c r="B4" s="17"/>
      <c r="C4" s="17"/>
      <c r="D4" s="17"/>
      <c r="E4" s="17"/>
      <c r="F4" s="17"/>
      <c r="G4" s="17"/>
      <c r="H4" s="16" t="s">
        <v>56</v>
      </c>
      <c r="I4" s="17" t="s">
        <v>57</v>
      </c>
      <c r="J4" s="17"/>
      <c r="K4" s="17"/>
      <c r="L4" s="17"/>
      <c r="M4" s="17"/>
      <c r="N4" s="16" t="s">
        <v>58</v>
      </c>
      <c r="O4" s="17" t="s">
        <v>57</v>
      </c>
    </row>
    <row r="5" spans="1:15" ht="15.75" thickTop="1" x14ac:dyDescent="0.25">
      <c r="A5" s="17"/>
      <c r="B5" s="17" t="s">
        <v>59</v>
      </c>
      <c r="C5" s="17" t="s">
        <v>60</v>
      </c>
      <c r="D5" s="17" t="s">
        <v>61</v>
      </c>
      <c r="E5" s="17"/>
      <c r="F5" s="17"/>
      <c r="G5" s="17"/>
      <c r="H5" s="20">
        <f>INTERCEPT(A17:A35,D17:D35)</f>
        <v>-50.19305057570817</v>
      </c>
      <c r="I5" s="17"/>
      <c r="J5" s="17"/>
      <c r="K5" s="17"/>
      <c r="L5" s="17"/>
      <c r="M5" s="17"/>
      <c r="N5" s="20">
        <f>INTERCEPT(A17:A35,J17:J35)</f>
        <v>-105.56160431135707</v>
      </c>
      <c r="O5" s="17"/>
    </row>
    <row r="6" spans="1:15" ht="15.75" thickBot="1" x14ac:dyDescent="0.3">
      <c r="A6" s="17"/>
      <c r="B6" s="17" t="s">
        <v>59</v>
      </c>
      <c r="C6" s="17" t="s">
        <v>62</v>
      </c>
      <c r="D6" s="17" t="s">
        <v>63</v>
      </c>
      <c r="E6" s="17"/>
      <c r="F6" s="17"/>
      <c r="G6" s="17"/>
      <c r="H6" s="21">
        <f>SLOPE(A17:A35,D17:D35)</f>
        <v>5.6099559692072164E-2</v>
      </c>
      <c r="I6" s="17"/>
      <c r="J6" s="17"/>
      <c r="K6" s="17"/>
      <c r="L6" s="17"/>
      <c r="M6" s="17"/>
      <c r="N6" s="21">
        <f>SLOPE(A17:A35,J17:J35)</f>
        <v>5.8387556717584298E-2</v>
      </c>
      <c r="O6" s="17"/>
    </row>
    <row r="7" spans="1:15" ht="15.75" thickTop="1" x14ac:dyDescent="0.25">
      <c r="A7" s="17"/>
      <c r="B7" s="17" t="s">
        <v>64</v>
      </c>
      <c r="C7" s="17" t="s">
        <v>65</v>
      </c>
      <c r="D7" s="17"/>
      <c r="E7" s="17"/>
      <c r="F7" s="17"/>
      <c r="G7" s="17"/>
      <c r="H7" s="22">
        <f>((-15*H10+H9)/G11*F12+E13)*D14</f>
        <v>915.07426528991277</v>
      </c>
      <c r="I7" s="17"/>
      <c r="J7" s="17"/>
      <c r="K7" s="17"/>
      <c r="L7" s="17"/>
      <c r="M7" s="17"/>
      <c r="N7" s="23">
        <f>((-15*N10+N9)/M11*L12+K13)*J14</f>
        <v>1837.841699761716</v>
      </c>
      <c r="O7" s="24"/>
    </row>
    <row r="8" spans="1:15" x14ac:dyDescent="0.25">
      <c r="A8" s="17"/>
      <c r="B8" s="17" t="s">
        <v>66</v>
      </c>
      <c r="C8" s="17" t="s">
        <v>67</v>
      </c>
      <c r="D8" s="17"/>
      <c r="E8" s="17"/>
      <c r="F8" s="17"/>
      <c r="G8" s="17"/>
      <c r="H8" s="22">
        <f>H10*75</f>
        <v>437.86301131850661</v>
      </c>
      <c r="I8" s="17"/>
      <c r="J8" s="17"/>
      <c r="K8" s="17"/>
      <c r="L8" s="17"/>
      <c r="M8" s="17"/>
      <c r="N8" s="23">
        <f>N10*75</f>
        <v>406.31282888204947</v>
      </c>
      <c r="O8" s="17"/>
    </row>
    <row r="9" spans="1:15" x14ac:dyDescent="0.25">
      <c r="A9" s="17"/>
      <c r="B9" s="17" t="s">
        <v>68</v>
      </c>
      <c r="C9" s="17" t="s">
        <v>60</v>
      </c>
      <c r="D9" s="17"/>
      <c r="E9" s="17"/>
      <c r="F9" s="17"/>
      <c r="G9" s="17"/>
      <c r="H9" s="22">
        <f>INTERCEPT(H17:H20,$C17:$C20)</f>
        <v>352.11500632942818</v>
      </c>
      <c r="I9" s="17"/>
      <c r="J9" s="17"/>
      <c r="K9" s="17"/>
      <c r="L9" s="17"/>
      <c r="M9" s="17"/>
      <c r="N9" s="23">
        <f>INTERCEPT(N17:N20,$C17:$C20)</f>
        <v>646.1849940842601</v>
      </c>
      <c r="O9" s="17"/>
    </row>
    <row r="10" spans="1:15" x14ac:dyDescent="0.25">
      <c r="A10" s="17"/>
      <c r="B10" s="17" t="s">
        <v>69</v>
      </c>
      <c r="C10" s="17" t="s">
        <v>62</v>
      </c>
      <c r="D10" s="17"/>
      <c r="E10" s="17"/>
      <c r="F10" s="17"/>
      <c r="G10" s="17"/>
      <c r="H10" s="22">
        <f>SLOPE(H17:H20,$C17:$C20)</f>
        <v>5.838173484246755</v>
      </c>
      <c r="I10" s="17"/>
      <c r="J10" s="17"/>
      <c r="K10" s="17"/>
      <c r="L10" s="17"/>
      <c r="M10" s="17"/>
      <c r="N10" s="23">
        <f>SLOPE(N17:N20,$C17:$C20)</f>
        <v>5.4175043850939932</v>
      </c>
      <c r="O10" s="17"/>
    </row>
    <row r="11" spans="1:15" x14ac:dyDescent="0.25">
      <c r="A11" s="17"/>
      <c r="B11" s="17" t="s">
        <v>70</v>
      </c>
      <c r="C11" s="17" t="s">
        <v>71</v>
      </c>
      <c r="D11" s="17"/>
      <c r="E11" s="17"/>
      <c r="F11" s="17"/>
      <c r="G11" s="25">
        <f>10/3</f>
        <v>3.3333333333333335</v>
      </c>
      <c r="H11" s="25">
        <f>H12*G11</f>
        <v>-16.9921875</v>
      </c>
      <c r="I11" s="17"/>
      <c r="J11" s="17"/>
      <c r="K11" s="17"/>
      <c r="L11" s="17"/>
      <c r="M11" s="25">
        <f>10/3</f>
        <v>3.3333333333333335</v>
      </c>
      <c r="N11" s="24">
        <f>N12*M11</f>
        <v>-16.9921875</v>
      </c>
      <c r="O11" s="17"/>
    </row>
    <row r="12" spans="1:15" x14ac:dyDescent="0.25">
      <c r="A12" s="17"/>
      <c r="B12" s="17" t="s">
        <v>72</v>
      </c>
      <c r="C12" s="17" t="s">
        <v>73</v>
      </c>
      <c r="D12" s="17"/>
      <c r="E12" s="17"/>
      <c r="F12" s="17">
        <v>0.1</v>
      </c>
      <c r="G12" s="17"/>
      <c r="H12" s="24">
        <f>H13/F12</f>
        <v>-5.09765625</v>
      </c>
      <c r="I12" s="17"/>
      <c r="J12" s="17"/>
      <c r="K12" s="17"/>
      <c r="L12" s="17">
        <v>0.1</v>
      </c>
      <c r="M12" s="17"/>
      <c r="N12" s="24">
        <f>N13/L12</f>
        <v>-5.09765625</v>
      </c>
      <c r="O12" s="17"/>
    </row>
    <row r="13" spans="1:15" x14ac:dyDescent="0.25">
      <c r="A13" s="17"/>
      <c r="B13" s="17" t="s">
        <v>74</v>
      </c>
      <c r="C13" s="17" t="s">
        <v>60</v>
      </c>
      <c r="D13" s="17"/>
      <c r="E13" s="17">
        <v>1</v>
      </c>
      <c r="F13" s="17"/>
      <c r="G13" s="17"/>
      <c r="H13" s="24">
        <f>H14-E13-2</f>
        <v>-0.509765625</v>
      </c>
      <c r="I13" s="17"/>
      <c r="J13" s="17"/>
      <c r="K13" s="17">
        <v>1</v>
      </c>
      <c r="L13" s="17"/>
      <c r="M13" s="17"/>
      <c r="N13" s="24">
        <f>N14-K13-2</f>
        <v>-0.509765625</v>
      </c>
      <c r="O13" s="17"/>
    </row>
    <row r="14" spans="1:15" x14ac:dyDescent="0.25">
      <c r="A14" s="17"/>
      <c r="B14" s="17" t="s">
        <v>75</v>
      </c>
      <c r="C14" s="17" t="s">
        <v>76</v>
      </c>
      <c r="D14" s="17">
        <v>102.4</v>
      </c>
      <c r="E14" s="17"/>
      <c r="F14" s="17"/>
      <c r="G14" s="17"/>
      <c r="H14" s="24">
        <f>255/D14</f>
        <v>2.490234375</v>
      </c>
      <c r="I14" s="17"/>
      <c r="J14" s="17">
        <v>102.4</v>
      </c>
      <c r="K14" s="17"/>
      <c r="L14" s="17"/>
      <c r="M14" s="17"/>
      <c r="N14" s="24">
        <f>255/J14</f>
        <v>2.490234375</v>
      </c>
      <c r="O14" s="17"/>
    </row>
    <row r="15" spans="1:15" x14ac:dyDescent="0.25">
      <c r="A15" s="17"/>
      <c r="B15" s="17"/>
      <c r="C15" s="17"/>
      <c r="D15" s="17"/>
      <c r="E15" s="17"/>
      <c r="F15" s="17"/>
      <c r="G15" s="17"/>
      <c r="H15" s="17"/>
      <c r="I15" s="17"/>
      <c r="J15" s="17"/>
      <c r="K15" s="17"/>
      <c r="L15" s="17"/>
      <c r="M15" s="17"/>
      <c r="N15" s="17"/>
      <c r="O15" s="17"/>
    </row>
    <row r="16" spans="1:15" ht="45.75" thickBot="1" x14ac:dyDescent="0.3">
      <c r="A16" s="26" t="s">
        <v>77</v>
      </c>
      <c r="B16" s="26" t="s">
        <v>78</v>
      </c>
      <c r="C16" s="26" t="s">
        <v>79</v>
      </c>
      <c r="D16" s="26" t="s">
        <v>80</v>
      </c>
      <c r="E16" s="26" t="s">
        <v>81</v>
      </c>
      <c r="F16" s="26" t="s">
        <v>81</v>
      </c>
      <c r="G16" s="26" t="s">
        <v>82</v>
      </c>
      <c r="H16" s="27"/>
      <c r="I16" s="27"/>
      <c r="J16" s="26" t="s">
        <v>83</v>
      </c>
      <c r="K16" s="26" t="s">
        <v>81</v>
      </c>
      <c r="L16" s="26" t="s">
        <v>81</v>
      </c>
      <c r="M16" s="26" t="s">
        <v>82</v>
      </c>
      <c r="N16" s="27"/>
      <c r="O16" s="27"/>
    </row>
    <row r="17" spans="1:15" x14ac:dyDescent="0.25">
      <c r="A17" s="24">
        <f>IF(C17&lt;0,C17*0.4912+14.7,C17+14.7)</f>
        <v>14.7</v>
      </c>
      <c r="B17" s="24">
        <v>0</v>
      </c>
      <c r="C17" s="28">
        <v>0</v>
      </c>
      <c r="D17" s="29">
        <v>1172</v>
      </c>
      <c r="E17" s="23">
        <f t="shared" ref="E17:E35" si="0">D17/D$14</f>
        <v>11.4453125</v>
      </c>
      <c r="F17" s="23">
        <f t="shared" ref="F17:F35" si="1">E17-E$13</f>
        <v>10.4453125</v>
      </c>
      <c r="G17" s="23">
        <f t="shared" ref="G17:G35" si="2">F17/F$12</f>
        <v>104.453125</v>
      </c>
      <c r="H17" s="23">
        <f t="shared" ref="H17:H35" si="3">G17*G$11</f>
        <v>348.17708333333337</v>
      </c>
      <c r="I17" s="36"/>
      <c r="J17" s="29">
        <v>2084</v>
      </c>
      <c r="K17" s="23">
        <f t="shared" ref="K17:K35" si="4">J17/J$14</f>
        <v>20.3515625</v>
      </c>
      <c r="L17" s="23">
        <f t="shared" ref="L17:L35" si="5">K17-K$13</f>
        <v>19.3515625</v>
      </c>
      <c r="M17" s="23">
        <f t="shared" ref="M17:M35" si="6">L17/L$12</f>
        <v>193.515625</v>
      </c>
      <c r="N17" s="23">
        <f t="shared" ref="N17:N35" si="7">M17*M$11</f>
        <v>645.05208333333337</v>
      </c>
      <c r="O17" s="17"/>
    </row>
    <row r="18" spans="1:15" x14ac:dyDescent="0.25">
      <c r="A18" s="24">
        <f>IF(C18&lt;0,C18*0.4912+14.7,C18+14.7)</f>
        <v>17.5</v>
      </c>
      <c r="B18" s="24">
        <v>3</v>
      </c>
      <c r="C18" s="30">
        <v>2.8</v>
      </c>
      <c r="D18" s="31">
        <v>1246</v>
      </c>
      <c r="E18" s="23">
        <f t="shared" si="0"/>
        <v>12.16796875</v>
      </c>
      <c r="F18" s="23">
        <f t="shared" si="1"/>
        <v>11.16796875</v>
      </c>
      <c r="G18" s="23">
        <f t="shared" si="2"/>
        <v>111.6796875</v>
      </c>
      <c r="H18" s="23">
        <f t="shared" si="3"/>
        <v>372.265625</v>
      </c>
      <c r="I18" s="37"/>
      <c r="J18" s="31">
        <v>2137</v>
      </c>
      <c r="K18" s="23">
        <f t="shared" si="4"/>
        <v>20.869140625</v>
      </c>
      <c r="L18" s="23">
        <f t="shared" si="5"/>
        <v>19.869140625</v>
      </c>
      <c r="M18" s="23">
        <f t="shared" si="6"/>
        <v>198.69140625</v>
      </c>
      <c r="N18" s="23">
        <f t="shared" si="7"/>
        <v>662.3046875</v>
      </c>
      <c r="O18" s="17"/>
    </row>
    <row r="19" spans="1:15" x14ac:dyDescent="0.25">
      <c r="A19" s="24">
        <f t="shared" ref="A19:A25" si="8">IF(C19&lt;0,C19*0.4912+14.7,C19+14.7)</f>
        <v>21.4</v>
      </c>
      <c r="B19" s="24">
        <v>7</v>
      </c>
      <c r="C19" s="30">
        <v>6.7</v>
      </c>
      <c r="D19" s="31">
        <v>1309</v>
      </c>
      <c r="E19" s="23">
        <f t="shared" si="0"/>
        <v>12.783203125</v>
      </c>
      <c r="F19" s="23">
        <f t="shared" si="1"/>
        <v>11.783203125</v>
      </c>
      <c r="G19" s="23">
        <f t="shared" si="2"/>
        <v>117.83203125</v>
      </c>
      <c r="H19" s="23">
        <f t="shared" si="3"/>
        <v>392.7734375</v>
      </c>
      <c r="I19" s="37"/>
      <c r="J19" s="31">
        <v>2201</v>
      </c>
      <c r="K19" s="23">
        <f t="shared" si="4"/>
        <v>21.494140625</v>
      </c>
      <c r="L19" s="23">
        <f t="shared" si="5"/>
        <v>20.494140625</v>
      </c>
      <c r="M19" s="23">
        <f t="shared" si="6"/>
        <v>204.94140625</v>
      </c>
      <c r="N19" s="23">
        <f t="shared" si="7"/>
        <v>683.13802083333337</v>
      </c>
      <c r="O19" s="17"/>
    </row>
    <row r="20" spans="1:15" x14ac:dyDescent="0.25">
      <c r="A20" s="24">
        <f t="shared" si="8"/>
        <v>29.6</v>
      </c>
      <c r="B20" s="24">
        <v>15</v>
      </c>
      <c r="C20" s="30">
        <v>14.9</v>
      </c>
      <c r="D20" s="31">
        <v>1447</v>
      </c>
      <c r="E20" s="23">
        <f t="shared" si="0"/>
        <v>14.130859375</v>
      </c>
      <c r="F20" s="23">
        <f t="shared" si="1"/>
        <v>13.130859375</v>
      </c>
      <c r="G20" s="23">
        <f t="shared" si="2"/>
        <v>131.30859375</v>
      </c>
      <c r="H20" s="23">
        <f t="shared" si="3"/>
        <v>437.6953125</v>
      </c>
      <c r="I20" s="37"/>
      <c r="J20" s="31">
        <v>2334</v>
      </c>
      <c r="K20" s="23">
        <f t="shared" si="4"/>
        <v>22.79296875</v>
      </c>
      <c r="L20" s="23">
        <f t="shared" si="5"/>
        <v>21.79296875</v>
      </c>
      <c r="M20" s="23">
        <f t="shared" si="6"/>
        <v>217.9296875</v>
      </c>
      <c r="N20" s="23">
        <f t="shared" si="7"/>
        <v>726.43229166666674</v>
      </c>
      <c r="O20" s="17"/>
    </row>
    <row r="21" spans="1:15" x14ac:dyDescent="0.25">
      <c r="A21" s="24">
        <f t="shared" si="8"/>
        <v>45.5</v>
      </c>
      <c r="B21" s="24">
        <v>30</v>
      </c>
      <c r="C21" s="30">
        <v>30.8</v>
      </c>
      <c r="D21" s="31">
        <v>1714</v>
      </c>
      <c r="E21" s="23">
        <f t="shared" si="0"/>
        <v>16.73828125</v>
      </c>
      <c r="F21" s="23">
        <f t="shared" si="1"/>
        <v>15.73828125</v>
      </c>
      <c r="G21" s="23">
        <f t="shared" si="2"/>
        <v>157.3828125</v>
      </c>
      <c r="H21" s="23">
        <f t="shared" si="3"/>
        <v>524.609375</v>
      </c>
      <c r="I21" s="37"/>
      <c r="J21" s="31">
        <v>2592</v>
      </c>
      <c r="K21" s="23">
        <f t="shared" si="4"/>
        <v>25.3125</v>
      </c>
      <c r="L21" s="23">
        <f t="shared" si="5"/>
        <v>24.3125</v>
      </c>
      <c r="M21" s="23">
        <f t="shared" si="6"/>
        <v>243.125</v>
      </c>
      <c r="N21" s="23">
        <f t="shared" si="7"/>
        <v>810.41666666666674</v>
      </c>
      <c r="O21" s="17"/>
    </row>
    <row r="22" spans="1:15" x14ac:dyDescent="0.25">
      <c r="A22" s="24">
        <f t="shared" si="8"/>
        <v>68.2</v>
      </c>
      <c r="B22" s="24">
        <v>50</v>
      </c>
      <c r="C22" s="30">
        <v>53.5</v>
      </c>
      <c r="D22" s="31">
        <v>2099</v>
      </c>
      <c r="E22" s="23">
        <f t="shared" si="0"/>
        <v>20.498046875</v>
      </c>
      <c r="F22" s="23">
        <f t="shared" si="1"/>
        <v>19.498046875</v>
      </c>
      <c r="G22" s="23">
        <f t="shared" si="2"/>
        <v>194.98046875</v>
      </c>
      <c r="H22" s="23">
        <f t="shared" si="3"/>
        <v>649.93489583333337</v>
      </c>
      <c r="I22" s="37"/>
      <c r="J22" s="31">
        <v>2965</v>
      </c>
      <c r="K22" s="23">
        <f t="shared" si="4"/>
        <v>28.955078125</v>
      </c>
      <c r="L22" s="23">
        <f t="shared" si="5"/>
        <v>27.955078125</v>
      </c>
      <c r="M22" s="23">
        <f t="shared" si="6"/>
        <v>279.55078125</v>
      </c>
      <c r="N22" s="23">
        <f t="shared" si="7"/>
        <v>931.8359375</v>
      </c>
      <c r="O22" s="17"/>
    </row>
    <row r="23" spans="1:15" x14ac:dyDescent="0.25">
      <c r="A23" s="24">
        <f t="shared" si="8"/>
        <v>92.7</v>
      </c>
      <c r="B23" s="24">
        <v>75</v>
      </c>
      <c r="C23" s="30">
        <v>78</v>
      </c>
      <c r="D23" s="31">
        <v>2517</v>
      </c>
      <c r="E23" s="23">
        <f t="shared" si="0"/>
        <v>24.580078125</v>
      </c>
      <c r="F23" s="23">
        <f t="shared" si="1"/>
        <v>23.580078125</v>
      </c>
      <c r="G23" s="23">
        <f t="shared" si="2"/>
        <v>235.80078125</v>
      </c>
      <c r="H23" s="23">
        <f t="shared" si="3"/>
        <v>786.00260416666674</v>
      </c>
      <c r="I23" s="37"/>
      <c r="J23" s="31">
        <v>3370</v>
      </c>
      <c r="K23" s="23">
        <f t="shared" si="4"/>
        <v>32.91015625</v>
      </c>
      <c r="L23" s="23">
        <f t="shared" si="5"/>
        <v>31.91015625</v>
      </c>
      <c r="M23" s="23">
        <f t="shared" si="6"/>
        <v>319.1015625</v>
      </c>
      <c r="N23" s="23">
        <f t="shared" si="7"/>
        <v>1063.671875</v>
      </c>
      <c r="O23" s="17"/>
    </row>
    <row r="24" spans="1:15" x14ac:dyDescent="0.25">
      <c r="A24" s="24">
        <f t="shared" si="8"/>
        <v>64.599999999999994</v>
      </c>
      <c r="B24" s="24">
        <v>50</v>
      </c>
      <c r="C24" s="30">
        <v>49.9</v>
      </c>
      <c r="D24" s="31">
        <v>2035</v>
      </c>
      <c r="E24" s="23">
        <f t="shared" si="0"/>
        <v>19.873046875</v>
      </c>
      <c r="F24" s="23">
        <f t="shared" si="1"/>
        <v>18.873046875</v>
      </c>
      <c r="G24" s="23">
        <f t="shared" si="2"/>
        <v>188.73046875</v>
      </c>
      <c r="H24" s="23">
        <f t="shared" si="3"/>
        <v>629.1015625</v>
      </c>
      <c r="I24" s="37"/>
      <c r="J24" s="31">
        <v>2907</v>
      </c>
      <c r="K24" s="23">
        <f t="shared" si="4"/>
        <v>28.388671875</v>
      </c>
      <c r="L24" s="23">
        <f t="shared" si="5"/>
        <v>27.388671875</v>
      </c>
      <c r="M24" s="23">
        <f t="shared" si="6"/>
        <v>273.88671875</v>
      </c>
      <c r="N24" s="23">
        <f t="shared" si="7"/>
        <v>912.95572916666674</v>
      </c>
      <c r="O24" s="17"/>
    </row>
    <row r="25" spans="1:15" x14ac:dyDescent="0.25">
      <c r="A25" s="24">
        <f t="shared" si="8"/>
        <v>45.4</v>
      </c>
      <c r="B25" s="24">
        <v>30</v>
      </c>
      <c r="C25" s="30">
        <v>30.7</v>
      </c>
      <c r="D25" s="31">
        <v>1710</v>
      </c>
      <c r="E25" s="23">
        <f t="shared" si="0"/>
        <v>16.69921875</v>
      </c>
      <c r="F25" s="23">
        <f t="shared" si="1"/>
        <v>15.69921875</v>
      </c>
      <c r="G25" s="23">
        <f t="shared" si="2"/>
        <v>156.9921875</v>
      </c>
      <c r="H25" s="23">
        <f t="shared" si="3"/>
        <v>523.30729166666674</v>
      </c>
      <c r="I25" s="37"/>
      <c r="J25" s="31">
        <v>2590</v>
      </c>
      <c r="K25" s="23">
        <f t="shared" si="4"/>
        <v>25.29296875</v>
      </c>
      <c r="L25" s="23">
        <f t="shared" si="5"/>
        <v>24.29296875</v>
      </c>
      <c r="M25" s="23">
        <f t="shared" si="6"/>
        <v>242.9296875</v>
      </c>
      <c r="N25" s="23">
        <f t="shared" si="7"/>
        <v>809.765625</v>
      </c>
      <c r="O25" s="17"/>
    </row>
    <row r="26" spans="1:15" x14ac:dyDescent="0.25">
      <c r="A26" s="24">
        <f>IF(C26&lt;0,C26*0.4912+14.7,C26+14.7)</f>
        <v>32.200000000000003</v>
      </c>
      <c r="B26" s="24">
        <v>17</v>
      </c>
      <c r="C26" s="30">
        <v>17.5</v>
      </c>
      <c r="D26" s="31">
        <v>1486</v>
      </c>
      <c r="E26" s="23">
        <f t="shared" si="0"/>
        <v>14.51171875</v>
      </c>
      <c r="F26" s="23">
        <f t="shared" si="1"/>
        <v>13.51171875</v>
      </c>
      <c r="G26" s="23">
        <f t="shared" si="2"/>
        <v>135.1171875</v>
      </c>
      <c r="H26" s="23">
        <f t="shared" si="3"/>
        <v>450.390625</v>
      </c>
      <c r="I26" s="37"/>
      <c r="J26" s="31">
        <v>2372</v>
      </c>
      <c r="K26" s="23">
        <f t="shared" si="4"/>
        <v>23.1640625</v>
      </c>
      <c r="L26" s="23">
        <f t="shared" si="5"/>
        <v>22.1640625</v>
      </c>
      <c r="M26" s="23">
        <f t="shared" si="6"/>
        <v>221.640625</v>
      </c>
      <c r="N26" s="23">
        <f t="shared" si="7"/>
        <v>738.80208333333337</v>
      </c>
      <c r="O26" s="17"/>
    </row>
    <row r="27" spans="1:15" x14ac:dyDescent="0.25">
      <c r="A27" s="24">
        <f>14.7+17</f>
        <v>31.7</v>
      </c>
      <c r="B27" s="24">
        <v>15</v>
      </c>
      <c r="C27" s="30">
        <v>15.6</v>
      </c>
      <c r="D27" s="31">
        <v>1451</v>
      </c>
      <c r="E27" s="23">
        <f t="shared" si="0"/>
        <v>14.169921875</v>
      </c>
      <c r="F27" s="23">
        <f t="shared" si="1"/>
        <v>13.169921875</v>
      </c>
      <c r="G27" s="23">
        <f t="shared" si="2"/>
        <v>131.69921875</v>
      </c>
      <c r="H27" s="23">
        <f t="shared" si="3"/>
        <v>438.99739583333337</v>
      </c>
      <c r="I27" s="37"/>
      <c r="J27" s="31">
        <v>2345</v>
      </c>
      <c r="K27" s="23">
        <f t="shared" si="4"/>
        <v>22.900390625</v>
      </c>
      <c r="L27" s="23">
        <f t="shared" si="5"/>
        <v>21.900390625</v>
      </c>
      <c r="M27" s="23">
        <f t="shared" si="6"/>
        <v>219.00390625</v>
      </c>
      <c r="N27" s="23">
        <f t="shared" si="7"/>
        <v>730.01302083333337</v>
      </c>
      <c r="O27" s="17"/>
    </row>
    <row r="28" spans="1:15" x14ac:dyDescent="0.25">
      <c r="A28" s="24">
        <f t="shared" ref="A28:A35" si="9">IF(C28&lt;0,C28*0.4912+14.7,C28+14.7)</f>
        <v>22.1</v>
      </c>
      <c r="B28" s="24">
        <v>7</v>
      </c>
      <c r="C28" s="30">
        <v>7.4</v>
      </c>
      <c r="D28" s="31">
        <v>1313</v>
      </c>
      <c r="E28" s="23">
        <f t="shared" si="0"/>
        <v>12.822265625</v>
      </c>
      <c r="F28" s="23">
        <f t="shared" si="1"/>
        <v>11.822265625</v>
      </c>
      <c r="G28" s="23">
        <f t="shared" si="2"/>
        <v>118.22265625</v>
      </c>
      <c r="H28" s="23">
        <f t="shared" si="3"/>
        <v>394.07552083333337</v>
      </c>
      <c r="I28" s="37"/>
      <c r="J28" s="31">
        <v>2209</v>
      </c>
      <c r="K28" s="23">
        <f t="shared" si="4"/>
        <v>21.572265625</v>
      </c>
      <c r="L28" s="23">
        <f t="shared" si="5"/>
        <v>20.572265625</v>
      </c>
      <c r="M28" s="23">
        <f t="shared" si="6"/>
        <v>205.72265625</v>
      </c>
      <c r="N28" s="23">
        <f t="shared" si="7"/>
        <v>685.7421875</v>
      </c>
      <c r="O28" s="17"/>
    </row>
    <row r="29" spans="1:15" x14ac:dyDescent="0.25">
      <c r="A29" s="24">
        <f t="shared" si="9"/>
        <v>18</v>
      </c>
      <c r="B29" s="24">
        <v>3</v>
      </c>
      <c r="C29" s="30">
        <v>3.3</v>
      </c>
      <c r="D29" s="31">
        <v>1243</v>
      </c>
      <c r="E29" s="23">
        <f t="shared" si="0"/>
        <v>12.138671875</v>
      </c>
      <c r="F29" s="23">
        <f t="shared" si="1"/>
        <v>11.138671875</v>
      </c>
      <c r="G29" s="23">
        <f t="shared" si="2"/>
        <v>111.38671875</v>
      </c>
      <c r="H29" s="23">
        <f t="shared" si="3"/>
        <v>371.2890625</v>
      </c>
      <c r="I29" s="37"/>
      <c r="J29" s="31">
        <v>2143</v>
      </c>
      <c r="K29" s="23">
        <f t="shared" si="4"/>
        <v>20.927734375</v>
      </c>
      <c r="L29" s="23">
        <f t="shared" si="5"/>
        <v>19.927734375</v>
      </c>
      <c r="M29" s="23">
        <f t="shared" si="6"/>
        <v>199.27734375</v>
      </c>
      <c r="N29" s="23">
        <f t="shared" si="7"/>
        <v>664.2578125</v>
      </c>
      <c r="O29" s="17"/>
    </row>
    <row r="30" spans="1:15" x14ac:dyDescent="0.25">
      <c r="A30" s="24">
        <f t="shared" si="9"/>
        <v>14.7</v>
      </c>
      <c r="B30" s="24">
        <v>0</v>
      </c>
      <c r="C30" s="30">
        <v>0</v>
      </c>
      <c r="D30" s="31">
        <v>1183</v>
      </c>
      <c r="E30" s="23">
        <f t="shared" si="0"/>
        <v>11.552734375</v>
      </c>
      <c r="F30" s="23">
        <f t="shared" si="1"/>
        <v>10.552734375</v>
      </c>
      <c r="G30" s="23">
        <f t="shared" si="2"/>
        <v>105.52734375</v>
      </c>
      <c r="H30" s="23">
        <f t="shared" si="3"/>
        <v>351.7578125</v>
      </c>
      <c r="I30" s="37"/>
      <c r="J30" s="31">
        <v>2087</v>
      </c>
      <c r="K30" s="23">
        <f t="shared" si="4"/>
        <v>20.380859375</v>
      </c>
      <c r="L30" s="23">
        <f t="shared" si="5"/>
        <v>19.380859375</v>
      </c>
      <c r="M30" s="23">
        <f t="shared" si="6"/>
        <v>193.80859375</v>
      </c>
      <c r="N30" s="23">
        <f t="shared" si="7"/>
        <v>646.02864583333337</v>
      </c>
      <c r="O30" s="17"/>
    </row>
    <row r="31" spans="1:15" x14ac:dyDescent="0.25">
      <c r="A31" s="24">
        <f t="shared" si="9"/>
        <v>12.293119999999998</v>
      </c>
      <c r="B31" s="24">
        <v>-5</v>
      </c>
      <c r="C31" s="30">
        <v>-4.9000000000000004</v>
      </c>
      <c r="D31" s="31">
        <v>1100</v>
      </c>
      <c r="E31" s="23">
        <f t="shared" si="0"/>
        <v>10.7421875</v>
      </c>
      <c r="F31" s="23">
        <f t="shared" si="1"/>
        <v>9.7421875</v>
      </c>
      <c r="G31" s="23">
        <f t="shared" si="2"/>
        <v>97.421875</v>
      </c>
      <c r="H31" s="23">
        <f t="shared" si="3"/>
        <v>324.73958333333337</v>
      </c>
      <c r="I31" s="37"/>
      <c r="J31" s="31">
        <v>2006</v>
      </c>
      <c r="K31" s="23">
        <f t="shared" si="4"/>
        <v>19.58984375</v>
      </c>
      <c r="L31" s="23">
        <f t="shared" si="5"/>
        <v>18.58984375</v>
      </c>
      <c r="M31" s="23">
        <f t="shared" si="6"/>
        <v>185.8984375</v>
      </c>
      <c r="N31" s="23">
        <f t="shared" si="7"/>
        <v>619.66145833333337</v>
      </c>
      <c r="O31" s="17"/>
    </row>
    <row r="32" spans="1:15" x14ac:dyDescent="0.25">
      <c r="A32" s="24">
        <f t="shared" si="9"/>
        <v>9.7880000000000003</v>
      </c>
      <c r="B32" s="24">
        <v>-10</v>
      </c>
      <c r="C32" s="30">
        <v>-10</v>
      </c>
      <c r="D32" s="31">
        <v>1012</v>
      </c>
      <c r="E32" s="23">
        <f t="shared" si="0"/>
        <v>9.8828125</v>
      </c>
      <c r="F32" s="23">
        <f t="shared" si="1"/>
        <v>8.8828125</v>
      </c>
      <c r="G32" s="23">
        <f t="shared" si="2"/>
        <v>88.828125</v>
      </c>
      <c r="H32" s="23">
        <f t="shared" si="3"/>
        <v>296.09375</v>
      </c>
      <c r="I32" s="37"/>
      <c r="J32" s="31">
        <v>1923</v>
      </c>
      <c r="K32" s="23">
        <f t="shared" si="4"/>
        <v>18.779296875</v>
      </c>
      <c r="L32" s="23">
        <f t="shared" si="5"/>
        <v>17.779296875</v>
      </c>
      <c r="M32" s="23">
        <f t="shared" si="6"/>
        <v>177.79296875</v>
      </c>
      <c r="N32" s="23">
        <f t="shared" si="7"/>
        <v>592.64322916666674</v>
      </c>
      <c r="O32" s="17"/>
    </row>
    <row r="33" spans="1:15" x14ac:dyDescent="0.25">
      <c r="A33" s="24">
        <f t="shared" si="9"/>
        <v>7.8723199999999984</v>
      </c>
      <c r="B33" s="24">
        <v>-15</v>
      </c>
      <c r="C33" s="30">
        <v>-13.9</v>
      </c>
      <c r="D33" s="31">
        <v>946</v>
      </c>
      <c r="E33" s="23">
        <f t="shared" si="0"/>
        <v>9.23828125</v>
      </c>
      <c r="F33" s="23">
        <f t="shared" si="1"/>
        <v>8.23828125</v>
      </c>
      <c r="G33" s="23">
        <f t="shared" si="2"/>
        <v>82.3828125</v>
      </c>
      <c r="H33" s="23">
        <f t="shared" si="3"/>
        <v>274.609375</v>
      </c>
      <c r="I33" s="37"/>
      <c r="J33" s="31">
        <v>1860</v>
      </c>
      <c r="K33" s="23">
        <f t="shared" si="4"/>
        <v>18.1640625</v>
      </c>
      <c r="L33" s="23">
        <f t="shared" si="5"/>
        <v>17.1640625</v>
      </c>
      <c r="M33" s="23">
        <f t="shared" si="6"/>
        <v>171.640625</v>
      </c>
      <c r="N33" s="23">
        <f t="shared" si="7"/>
        <v>572.13541666666674</v>
      </c>
      <c r="O33" s="17"/>
    </row>
    <row r="34" spans="1:15" x14ac:dyDescent="0.25">
      <c r="A34" s="24">
        <f t="shared" si="9"/>
        <v>14.7</v>
      </c>
      <c r="B34" s="24">
        <v>-22</v>
      </c>
      <c r="C34" s="32"/>
      <c r="D34" s="33"/>
      <c r="E34" s="23">
        <f t="shared" si="0"/>
        <v>0</v>
      </c>
      <c r="F34" s="23">
        <f t="shared" si="1"/>
        <v>-1</v>
      </c>
      <c r="G34" s="23">
        <f t="shared" si="2"/>
        <v>-10</v>
      </c>
      <c r="H34" s="23">
        <f t="shared" si="3"/>
        <v>-33.333333333333336</v>
      </c>
      <c r="I34" s="38"/>
      <c r="J34" s="33"/>
      <c r="K34" s="23">
        <f t="shared" si="4"/>
        <v>0</v>
      </c>
      <c r="L34" s="23">
        <f t="shared" si="5"/>
        <v>-1</v>
      </c>
      <c r="M34" s="23">
        <f t="shared" si="6"/>
        <v>-10</v>
      </c>
      <c r="N34" s="23">
        <f t="shared" si="7"/>
        <v>-33.333333333333336</v>
      </c>
      <c r="O34" s="17"/>
    </row>
    <row r="35" spans="1:15" ht="15.75" thickBot="1" x14ac:dyDescent="0.3">
      <c r="A35" s="24">
        <f t="shared" si="9"/>
        <v>14.7</v>
      </c>
      <c r="B35" s="24">
        <v>-27</v>
      </c>
      <c r="C35" s="34"/>
      <c r="D35" s="35"/>
      <c r="E35" s="23">
        <f t="shared" si="0"/>
        <v>0</v>
      </c>
      <c r="F35" s="23">
        <f t="shared" si="1"/>
        <v>-1</v>
      </c>
      <c r="G35" s="23">
        <f t="shared" si="2"/>
        <v>-10</v>
      </c>
      <c r="H35" s="23">
        <f t="shared" si="3"/>
        <v>-33.333333333333336</v>
      </c>
      <c r="I35" s="60"/>
      <c r="J35" s="35"/>
      <c r="K35" s="23">
        <f t="shared" si="4"/>
        <v>0</v>
      </c>
      <c r="L35" s="23">
        <f t="shared" si="5"/>
        <v>-1</v>
      </c>
      <c r="M35" s="23">
        <f t="shared" si="6"/>
        <v>-10</v>
      </c>
      <c r="N35" s="23">
        <f t="shared" si="7"/>
        <v>-33.333333333333336</v>
      </c>
      <c r="O35" s="17"/>
    </row>
    <row r="36" spans="1:15" x14ac:dyDescent="0.25">
      <c r="A36" s="17"/>
      <c r="B36" s="17"/>
      <c r="C36" s="17"/>
      <c r="D36" s="17"/>
      <c r="E36" s="17"/>
      <c r="F36" s="17"/>
      <c r="G36" s="17"/>
      <c r="H36" s="17"/>
      <c r="I36" s="59"/>
      <c r="J36" s="59"/>
      <c r="K36" s="17"/>
      <c r="L36" s="17"/>
      <c r="M36" s="17"/>
      <c r="N36" s="17"/>
      <c r="O36" s="17"/>
    </row>
    <row r="37" spans="1:15" x14ac:dyDescent="0.25">
      <c r="A37" s="17"/>
      <c r="B37" s="17"/>
      <c r="C37" s="17"/>
      <c r="D37" s="17"/>
      <c r="E37" s="17"/>
      <c r="F37" s="17"/>
      <c r="G37" s="17"/>
      <c r="H37" s="17"/>
      <c r="I37" s="17"/>
      <c r="J37" s="17"/>
      <c r="K37" s="17"/>
      <c r="L37" s="17"/>
      <c r="M37" s="17"/>
      <c r="N37" s="17"/>
      <c r="O37" s="17"/>
    </row>
    <row r="38" spans="1:15" x14ac:dyDescent="0.25">
      <c r="A38" s="17"/>
      <c r="B38" s="17"/>
      <c r="C38" s="17"/>
      <c r="D38" s="17"/>
      <c r="E38" s="17"/>
      <c r="F38" s="17"/>
      <c r="G38" s="17"/>
      <c r="H38" s="17"/>
      <c r="I38" s="17"/>
      <c r="J38" s="17"/>
      <c r="K38" s="17"/>
      <c r="L38" s="17"/>
      <c r="M38" s="17"/>
      <c r="N38" s="17"/>
      <c r="O38" s="17"/>
    </row>
    <row r="39" spans="1:15" x14ac:dyDescent="0.25">
      <c r="A39" s="17"/>
      <c r="B39" s="17"/>
      <c r="C39" s="17"/>
      <c r="D39" s="17"/>
      <c r="E39" s="17"/>
      <c r="F39" s="17"/>
      <c r="G39" s="17"/>
      <c r="H39" s="17"/>
      <c r="I39" s="17"/>
      <c r="J39" s="17"/>
      <c r="K39" s="17"/>
      <c r="L39" s="17"/>
      <c r="M39" s="17"/>
      <c r="N39" s="17"/>
      <c r="O39" s="17"/>
    </row>
    <row r="40" spans="1:15" x14ac:dyDescent="0.25">
      <c r="A40" s="17"/>
      <c r="B40" s="17"/>
      <c r="C40" s="17"/>
      <c r="D40" s="17"/>
      <c r="E40" s="17"/>
      <c r="F40" s="17"/>
      <c r="G40" s="17"/>
      <c r="H40" s="17"/>
      <c r="I40" s="17"/>
      <c r="J40" s="17"/>
      <c r="K40" s="17"/>
      <c r="L40" s="17"/>
      <c r="M40" s="17"/>
      <c r="N40" s="17"/>
      <c r="O40" s="17"/>
    </row>
    <row r="41" spans="1:15" x14ac:dyDescent="0.25">
      <c r="A41" s="17"/>
      <c r="B41" s="17"/>
      <c r="C41" s="17"/>
      <c r="D41" s="17"/>
      <c r="E41" s="17"/>
      <c r="F41" s="17"/>
      <c r="G41" s="17"/>
      <c r="H41" s="17"/>
      <c r="I41" s="17"/>
      <c r="J41" s="17"/>
      <c r="K41" s="17"/>
      <c r="L41" s="17"/>
      <c r="M41" s="17"/>
      <c r="N41" s="17"/>
      <c r="O41" s="17"/>
    </row>
    <row r="42" spans="1:15" x14ac:dyDescent="0.25">
      <c r="A42" s="17"/>
      <c r="B42" s="17"/>
      <c r="C42" s="17"/>
      <c r="D42" s="17"/>
      <c r="E42" s="17"/>
      <c r="F42" s="17"/>
      <c r="G42" s="17"/>
      <c r="H42" s="17"/>
      <c r="I42" s="17"/>
      <c r="J42" s="17"/>
      <c r="K42" s="17"/>
      <c r="L42" s="17"/>
      <c r="M42" s="17"/>
      <c r="N42" s="17"/>
      <c r="O42" s="17"/>
    </row>
    <row r="43" spans="1:15" x14ac:dyDescent="0.25">
      <c r="A43" s="17"/>
      <c r="B43" s="17"/>
      <c r="C43" s="17"/>
      <c r="D43" s="17"/>
      <c r="E43" s="17"/>
      <c r="F43" s="17"/>
      <c r="G43" s="17"/>
      <c r="H43" s="17"/>
      <c r="I43" s="17"/>
      <c r="J43" s="17"/>
      <c r="K43" s="17"/>
      <c r="L43" s="17"/>
      <c r="M43" s="17"/>
      <c r="N43" s="17"/>
      <c r="O43" s="17"/>
    </row>
    <row r="44" spans="1:15" x14ac:dyDescent="0.25">
      <c r="A44" s="17"/>
      <c r="B44" s="17"/>
      <c r="C44" s="17"/>
      <c r="D44" s="17"/>
      <c r="E44" s="17"/>
      <c r="F44" s="17"/>
      <c r="G44" s="17"/>
      <c r="H44" s="17"/>
      <c r="I44" s="17"/>
      <c r="J44" s="17"/>
      <c r="K44" s="17"/>
      <c r="L44" s="17"/>
      <c r="M44" s="17"/>
      <c r="N44" s="17"/>
      <c r="O44" s="17"/>
    </row>
    <row r="45" spans="1:15" x14ac:dyDescent="0.25">
      <c r="A45" s="17"/>
      <c r="B45" s="17"/>
      <c r="C45" s="17"/>
      <c r="D45" s="17"/>
      <c r="E45" s="17"/>
      <c r="F45" s="17"/>
      <c r="G45" s="17"/>
      <c r="H45" s="17"/>
      <c r="I45" s="17"/>
      <c r="J45" s="17"/>
      <c r="K45" s="17"/>
      <c r="L45" s="17"/>
      <c r="M45" s="17"/>
      <c r="N45" s="17"/>
      <c r="O45" s="17"/>
    </row>
    <row r="46" spans="1:15" x14ac:dyDescent="0.25">
      <c r="A46" s="17"/>
      <c r="B46" s="17"/>
      <c r="C46" s="17"/>
      <c r="D46" s="17"/>
      <c r="E46" s="17"/>
      <c r="F46" s="17"/>
      <c r="G46" s="17"/>
      <c r="H46" s="17"/>
      <c r="I46" s="17"/>
      <c r="J46" s="17"/>
      <c r="K46" s="17"/>
      <c r="L46" s="17"/>
      <c r="M46" s="17"/>
      <c r="N46" s="17"/>
      <c r="O46" s="17"/>
    </row>
    <row r="47" spans="1:15" x14ac:dyDescent="0.25">
      <c r="A47" s="17"/>
      <c r="B47" s="17"/>
      <c r="C47" s="17"/>
      <c r="D47" s="17"/>
      <c r="E47" s="17"/>
      <c r="F47" s="17"/>
      <c r="G47" s="17"/>
      <c r="H47" s="17"/>
      <c r="I47" s="17"/>
      <c r="J47" s="17"/>
      <c r="K47" s="17"/>
      <c r="L47" s="17"/>
      <c r="M47" s="17"/>
      <c r="N47" s="17"/>
      <c r="O47" s="17"/>
    </row>
    <row r="48" spans="1:15" x14ac:dyDescent="0.25">
      <c r="A48" s="17"/>
      <c r="B48" s="17"/>
      <c r="C48" s="17"/>
      <c r="D48" s="17"/>
      <c r="E48" s="17"/>
      <c r="F48" s="17"/>
      <c r="G48" s="17"/>
      <c r="H48" s="17"/>
      <c r="I48" s="17"/>
      <c r="J48" s="17"/>
      <c r="K48" s="17"/>
      <c r="L48" s="17"/>
      <c r="M48" s="17"/>
      <c r="N48" s="17"/>
      <c r="O48" s="17"/>
    </row>
    <row r="49" spans="1:15" x14ac:dyDescent="0.25">
      <c r="A49" s="17"/>
      <c r="B49" s="17"/>
      <c r="C49" s="17"/>
      <c r="D49" s="17"/>
      <c r="E49" s="17"/>
      <c r="F49" s="17"/>
      <c r="G49" s="17"/>
      <c r="H49" s="17"/>
      <c r="I49" s="17"/>
      <c r="J49" s="17"/>
      <c r="K49" s="17"/>
      <c r="L49" s="17"/>
      <c r="M49" s="17"/>
      <c r="N49" s="17"/>
      <c r="O49" s="17"/>
    </row>
    <row r="50" spans="1:15" x14ac:dyDescent="0.25">
      <c r="A50" s="17"/>
      <c r="B50" s="17"/>
      <c r="C50" s="17"/>
      <c r="D50" s="17"/>
      <c r="E50" s="17"/>
      <c r="F50" s="17"/>
      <c r="G50" s="17"/>
      <c r="H50" s="17"/>
      <c r="I50" s="17"/>
      <c r="J50" s="17"/>
      <c r="K50" s="17"/>
      <c r="L50" s="17"/>
      <c r="M50" s="17"/>
      <c r="N50" s="17"/>
      <c r="O50" s="17"/>
    </row>
    <row r="51" spans="1:15" x14ac:dyDescent="0.25">
      <c r="A51" s="17"/>
      <c r="B51" s="17"/>
      <c r="C51" s="17"/>
      <c r="D51" s="17"/>
      <c r="E51" s="17"/>
      <c r="F51" s="17"/>
      <c r="G51" s="17"/>
      <c r="H51" s="17"/>
      <c r="I51" s="17"/>
      <c r="J51" s="17"/>
      <c r="K51" s="17"/>
      <c r="L51" s="17"/>
      <c r="M51" s="17"/>
      <c r="N51" s="17"/>
      <c r="O51" s="17"/>
    </row>
    <row r="52" spans="1:15" x14ac:dyDescent="0.25">
      <c r="A52" s="17"/>
      <c r="B52" s="17"/>
      <c r="C52" s="17"/>
      <c r="D52" s="17"/>
      <c r="E52" s="17"/>
      <c r="F52" s="17"/>
      <c r="G52" s="17"/>
      <c r="H52" s="17"/>
      <c r="I52" s="17"/>
      <c r="J52" s="17"/>
      <c r="K52" s="17"/>
      <c r="L52" s="17"/>
      <c r="M52" s="17"/>
      <c r="N52" s="17"/>
      <c r="O52" s="17"/>
    </row>
    <row r="53" spans="1:15" x14ac:dyDescent="0.25">
      <c r="A53" s="17"/>
      <c r="B53" s="17"/>
      <c r="C53" s="17"/>
      <c r="D53" s="17"/>
      <c r="E53" s="17"/>
      <c r="F53" s="17"/>
      <c r="G53" s="17"/>
      <c r="H53" s="17"/>
      <c r="I53" s="17"/>
      <c r="J53" s="17"/>
      <c r="K53" s="17"/>
      <c r="L53" s="17"/>
      <c r="M53" s="17"/>
      <c r="N53" s="17"/>
      <c r="O53" s="17"/>
    </row>
    <row r="54" spans="1:15" x14ac:dyDescent="0.25">
      <c r="A54" s="17"/>
      <c r="B54" s="17"/>
      <c r="C54" s="17"/>
      <c r="D54" s="17"/>
      <c r="E54" s="17"/>
      <c r="F54" s="17"/>
      <c r="G54" s="17"/>
      <c r="H54" s="17"/>
      <c r="I54" s="17"/>
      <c r="J54" s="17"/>
      <c r="K54" s="17"/>
      <c r="L54" s="17"/>
      <c r="M54" s="17"/>
      <c r="N54" s="17"/>
      <c r="O54" s="17"/>
    </row>
    <row r="55" spans="1:15" x14ac:dyDescent="0.25">
      <c r="A55" s="17"/>
      <c r="B55" s="17"/>
      <c r="C55" s="17"/>
      <c r="D55" s="17"/>
      <c r="E55" s="17"/>
      <c r="F55" s="17"/>
      <c r="G55" s="17"/>
      <c r="H55" s="17"/>
      <c r="I55" s="17"/>
      <c r="J55" s="17"/>
      <c r="K55" s="17"/>
      <c r="L55" s="17"/>
      <c r="M55" s="17"/>
      <c r="N55" s="17"/>
      <c r="O55" s="17"/>
    </row>
    <row r="56" spans="1:15" x14ac:dyDescent="0.25">
      <c r="A56" s="17"/>
      <c r="B56" s="17"/>
      <c r="C56" s="17"/>
      <c r="D56" s="17"/>
      <c r="E56" s="17"/>
      <c r="F56" s="17"/>
      <c r="G56" s="17"/>
      <c r="H56" s="17"/>
      <c r="I56" s="17"/>
      <c r="J56" s="17"/>
      <c r="K56" s="17"/>
      <c r="L56" s="17"/>
      <c r="M56" s="17"/>
      <c r="N56" s="17"/>
      <c r="O56" s="17"/>
    </row>
    <row r="57" spans="1:15" x14ac:dyDescent="0.25">
      <c r="A57" s="17"/>
      <c r="B57" s="17"/>
      <c r="C57" s="17"/>
      <c r="D57" s="17"/>
      <c r="E57" s="17"/>
      <c r="F57" s="17"/>
      <c r="G57" s="17"/>
      <c r="H57" s="17"/>
      <c r="I57" s="17"/>
      <c r="J57" s="17"/>
      <c r="K57" s="17"/>
      <c r="L57" s="17"/>
      <c r="M57" s="17"/>
      <c r="N57" s="17"/>
      <c r="O57" s="17"/>
    </row>
    <row r="58" spans="1:15" x14ac:dyDescent="0.25">
      <c r="A58" s="17"/>
      <c r="B58" s="17"/>
      <c r="C58" s="17"/>
      <c r="D58" s="17"/>
      <c r="E58" s="17"/>
      <c r="F58" s="17"/>
      <c r="G58" s="17"/>
      <c r="H58" s="17"/>
      <c r="I58" s="17"/>
      <c r="J58" s="17"/>
      <c r="K58" s="17"/>
      <c r="L58" s="17"/>
      <c r="M58" s="17"/>
      <c r="N58" s="17"/>
      <c r="O58" s="17"/>
    </row>
    <row r="59" spans="1:15" x14ac:dyDescent="0.25">
      <c r="A59" s="17"/>
      <c r="B59" s="17"/>
      <c r="C59" s="17"/>
      <c r="D59" s="17"/>
      <c r="E59" s="17"/>
      <c r="F59" s="17"/>
      <c r="G59" s="17"/>
      <c r="H59" s="17"/>
      <c r="I59" s="17"/>
      <c r="J59" s="17"/>
      <c r="K59" s="17"/>
      <c r="L59" s="17"/>
      <c r="M59" s="17"/>
      <c r="N59" s="17"/>
      <c r="O59" s="17"/>
    </row>
    <row r="60" spans="1:15" x14ac:dyDescent="0.25">
      <c r="A60" s="17"/>
      <c r="B60" s="17"/>
      <c r="C60" s="17"/>
      <c r="D60" s="17"/>
      <c r="E60" s="17"/>
      <c r="F60" s="17"/>
      <c r="G60" s="17"/>
      <c r="H60" s="17"/>
      <c r="I60" s="17"/>
      <c r="J60" s="17"/>
      <c r="K60" s="17"/>
      <c r="L60" s="17"/>
      <c r="M60" s="17"/>
      <c r="N60" s="17"/>
      <c r="O60" s="17"/>
    </row>
    <row r="61" spans="1:15" x14ac:dyDescent="0.25">
      <c r="A61" s="17"/>
      <c r="B61" s="17"/>
      <c r="C61" s="17"/>
      <c r="D61" s="17"/>
      <c r="E61" s="17"/>
      <c r="F61" s="17"/>
      <c r="G61" s="17"/>
      <c r="H61" s="17"/>
      <c r="I61" s="17"/>
      <c r="J61" s="17"/>
      <c r="K61" s="17"/>
      <c r="L61" s="17"/>
      <c r="M61" s="17"/>
      <c r="N61" s="17"/>
      <c r="O61" s="17"/>
    </row>
    <row r="62" spans="1:15" x14ac:dyDescent="0.25">
      <c r="A62" s="17"/>
      <c r="B62" s="17"/>
      <c r="C62" s="17"/>
      <c r="D62" s="17"/>
      <c r="E62" s="17"/>
      <c r="F62" s="17"/>
      <c r="G62" s="17"/>
      <c r="H62" s="17"/>
      <c r="I62" s="17"/>
      <c r="J62" s="17"/>
      <c r="K62" s="17"/>
      <c r="L62" s="17"/>
      <c r="M62" s="17"/>
      <c r="N62" s="17"/>
      <c r="O62" s="17"/>
    </row>
    <row r="63" spans="1:15" x14ac:dyDescent="0.25">
      <c r="A63" s="17"/>
      <c r="B63" s="17"/>
      <c r="C63" s="17"/>
      <c r="D63" s="17"/>
      <c r="E63" s="17"/>
      <c r="F63" s="17"/>
      <c r="G63" s="17"/>
      <c r="H63" s="17"/>
      <c r="I63" s="17"/>
      <c r="J63" s="17"/>
      <c r="K63" s="17"/>
      <c r="L63" s="17"/>
      <c r="M63" s="17"/>
      <c r="N63" s="17"/>
      <c r="O63" s="17"/>
    </row>
    <row r="64" spans="1:15" x14ac:dyDescent="0.25">
      <c r="A64" s="17"/>
      <c r="B64" s="17"/>
      <c r="C64" s="17"/>
      <c r="D64" s="17"/>
      <c r="E64" s="17"/>
      <c r="F64" s="17"/>
      <c r="G64" s="17"/>
      <c r="H64" s="17"/>
      <c r="I64" s="17"/>
      <c r="J64" s="17"/>
      <c r="K64" s="17"/>
      <c r="L64" s="17"/>
      <c r="M64" s="17"/>
      <c r="N64" s="17"/>
      <c r="O64" s="17"/>
    </row>
    <row r="65" spans="1:15" x14ac:dyDescent="0.25">
      <c r="A65" s="17"/>
      <c r="B65" s="17"/>
      <c r="C65" s="17"/>
      <c r="D65" s="17"/>
      <c r="E65" s="17"/>
      <c r="F65" s="17"/>
      <c r="G65" s="17"/>
      <c r="H65" s="17"/>
      <c r="I65" s="17"/>
      <c r="J65" s="17"/>
      <c r="K65" s="17"/>
      <c r="L65" s="17"/>
      <c r="M65" s="17"/>
      <c r="N65" s="17"/>
      <c r="O65" s="17"/>
    </row>
    <row r="66" spans="1:15" x14ac:dyDescent="0.25">
      <c r="A66" s="17"/>
      <c r="B66" s="17"/>
      <c r="C66" s="17"/>
      <c r="D66" s="17"/>
      <c r="E66" s="17"/>
      <c r="F66" s="17"/>
      <c r="G66" s="17"/>
      <c r="H66" s="17"/>
      <c r="I66" s="17"/>
      <c r="J66" s="17"/>
      <c r="K66" s="17"/>
      <c r="L66" s="17"/>
      <c r="M66" s="17"/>
      <c r="N66" s="17"/>
      <c r="O66" s="17"/>
    </row>
    <row r="67" spans="1:15" x14ac:dyDescent="0.25">
      <c r="A67" s="17"/>
      <c r="B67" s="17"/>
      <c r="C67" s="17"/>
      <c r="D67" s="17"/>
      <c r="E67" s="17"/>
      <c r="F67" s="17"/>
      <c r="G67" s="17"/>
      <c r="H67" s="17"/>
      <c r="I67" s="17"/>
      <c r="J67" s="17"/>
      <c r="K67" s="17"/>
      <c r="L67" s="17"/>
      <c r="M67" s="17"/>
      <c r="N67" s="17"/>
      <c r="O67" s="17"/>
    </row>
    <row r="68" spans="1:15" x14ac:dyDescent="0.25">
      <c r="A68" s="17"/>
      <c r="B68" s="17"/>
      <c r="C68" s="17"/>
      <c r="D68" s="17"/>
      <c r="E68" s="17"/>
      <c r="F68" s="17"/>
      <c r="G68" s="17"/>
      <c r="H68" s="17"/>
      <c r="I68" s="17"/>
      <c r="J68" s="17"/>
      <c r="K68" s="17"/>
      <c r="L68" s="17"/>
      <c r="M68" s="17"/>
      <c r="N68" s="17"/>
      <c r="O68" s="17"/>
    </row>
    <row r="69" spans="1:15" x14ac:dyDescent="0.25">
      <c r="A69" s="17"/>
      <c r="B69" s="17"/>
      <c r="C69" s="17"/>
      <c r="D69" s="17"/>
      <c r="E69" s="17"/>
      <c r="F69" s="17"/>
      <c r="G69" s="17"/>
      <c r="H69" s="17"/>
      <c r="I69" s="17"/>
      <c r="J69" s="17"/>
      <c r="K69" s="17"/>
      <c r="L69" s="17"/>
      <c r="M69" s="17"/>
      <c r="N69" s="17"/>
      <c r="O69" s="17"/>
    </row>
    <row r="70" spans="1:15" x14ac:dyDescent="0.25">
      <c r="A70" s="17"/>
      <c r="B70" s="17"/>
      <c r="C70" s="17"/>
      <c r="D70" s="17"/>
      <c r="E70" s="17"/>
      <c r="F70" s="17"/>
      <c r="G70" s="17"/>
      <c r="H70" s="17"/>
      <c r="I70" s="17"/>
      <c r="J70" s="17"/>
      <c r="K70" s="17"/>
      <c r="L70" s="17"/>
      <c r="M70" s="17"/>
      <c r="N70" s="17"/>
      <c r="O70" s="17"/>
    </row>
    <row r="71" spans="1:15" x14ac:dyDescent="0.25">
      <c r="A71" s="17"/>
      <c r="B71" s="17"/>
      <c r="C71" s="17"/>
      <c r="D71" s="17"/>
      <c r="E71" s="17"/>
      <c r="F71" s="17"/>
      <c r="G71" s="17"/>
      <c r="H71" s="17"/>
      <c r="I71" s="17"/>
      <c r="J71" s="17"/>
      <c r="K71" s="17"/>
      <c r="L71" s="17"/>
      <c r="M71" s="17"/>
      <c r="N71" s="17"/>
      <c r="O71" s="17"/>
    </row>
    <row r="72" spans="1:15" x14ac:dyDescent="0.25">
      <c r="A72" s="17"/>
      <c r="B72" s="17"/>
      <c r="C72" s="17"/>
      <c r="D72" s="17"/>
      <c r="E72" s="17"/>
      <c r="F72" s="17"/>
      <c r="G72" s="17"/>
      <c r="H72" s="17"/>
      <c r="I72" s="17"/>
      <c r="J72" s="17"/>
      <c r="K72" s="17"/>
      <c r="L72" s="17"/>
      <c r="M72" s="17"/>
      <c r="N72" s="17"/>
      <c r="O72" s="17"/>
    </row>
    <row r="73" spans="1:15" x14ac:dyDescent="0.25">
      <c r="A73" s="17" t="s">
        <v>84</v>
      </c>
      <c r="B73" s="17"/>
      <c r="C73" s="17" t="s">
        <v>85</v>
      </c>
      <c r="D73" s="17"/>
      <c r="E73" s="17"/>
      <c r="F73" s="17"/>
      <c r="G73" s="17"/>
      <c r="H73" s="17"/>
      <c r="I73" s="17"/>
      <c r="J73" s="17"/>
      <c r="K73" s="17"/>
      <c r="L73" s="17"/>
      <c r="M73" s="17"/>
      <c r="N73" s="17"/>
      <c r="O73" s="17"/>
    </row>
    <row r="74" spans="1:15" x14ac:dyDescent="0.25">
      <c r="A74" s="17" t="s">
        <v>86</v>
      </c>
      <c r="B74" s="17"/>
      <c r="C74" s="17" t="s">
        <v>87</v>
      </c>
      <c r="D74" s="17"/>
      <c r="E74" s="17"/>
      <c r="F74" s="17"/>
      <c r="G74" s="17"/>
      <c r="H74" s="17"/>
      <c r="I74" s="17"/>
      <c r="J74" s="17"/>
      <c r="K74" s="17"/>
      <c r="L74" s="17"/>
      <c r="M74" s="17"/>
      <c r="N74" s="17"/>
      <c r="O74" s="17"/>
    </row>
    <row r="75" spans="1:15" x14ac:dyDescent="0.25">
      <c r="A75" s="17" t="s">
        <v>88</v>
      </c>
      <c r="B75" s="17"/>
      <c r="C75" s="17" t="s">
        <v>89</v>
      </c>
      <c r="D75" s="17"/>
      <c r="E75" s="17"/>
      <c r="F75" s="17"/>
      <c r="G75" s="17"/>
      <c r="H75" s="17"/>
      <c r="I75" s="17"/>
      <c r="J75" s="17"/>
      <c r="K75" s="17"/>
      <c r="L75" s="17"/>
      <c r="M75" s="17"/>
      <c r="N75" s="17"/>
      <c r="O75" s="17"/>
    </row>
    <row r="76" spans="1:15" x14ac:dyDescent="0.25">
      <c r="A76" s="17" t="s">
        <v>90</v>
      </c>
      <c r="B76" s="17"/>
      <c r="C76" s="17" t="s">
        <v>89</v>
      </c>
      <c r="D76" s="17"/>
      <c r="E76" s="17"/>
      <c r="F76" s="17"/>
      <c r="G76" s="17"/>
      <c r="H76" s="17"/>
      <c r="I76" s="17"/>
      <c r="J76" s="17"/>
      <c r="K76" s="17"/>
      <c r="L76" s="17"/>
      <c r="M76" s="17"/>
      <c r="N76" s="17"/>
      <c r="O76" s="17"/>
    </row>
    <row r="77" spans="1:15" x14ac:dyDescent="0.25">
      <c r="A77" s="17" t="s">
        <v>91</v>
      </c>
      <c r="B77" s="17"/>
      <c r="C77" s="17" t="s">
        <v>92</v>
      </c>
      <c r="D77" s="17"/>
      <c r="E77" s="17"/>
      <c r="F77" s="17"/>
      <c r="G77" s="17"/>
      <c r="H77" s="17"/>
      <c r="I77" s="17"/>
      <c r="J77" s="17"/>
      <c r="K77" s="17"/>
      <c r="L77" s="17"/>
      <c r="M77" s="17"/>
      <c r="N77" s="17"/>
      <c r="O77" s="17"/>
    </row>
    <row r="78" spans="1:15" x14ac:dyDescent="0.25">
      <c r="A78" s="17"/>
      <c r="B78" s="17"/>
      <c r="C78" s="17"/>
      <c r="D78" s="17"/>
      <c r="E78" s="17"/>
      <c r="F78" s="17"/>
      <c r="G78" s="17"/>
      <c r="H78" s="17"/>
      <c r="I78" s="17"/>
      <c r="J78" s="17"/>
      <c r="K78" s="17"/>
      <c r="L78" s="17"/>
      <c r="M78" s="17"/>
      <c r="N78" s="17"/>
      <c r="O78" s="17"/>
    </row>
    <row r="79" spans="1:15" x14ac:dyDescent="0.25">
      <c r="A79" s="17" t="s">
        <v>93</v>
      </c>
      <c r="B79" s="17"/>
      <c r="C79" s="17" t="s">
        <v>94</v>
      </c>
      <c r="D79" s="17"/>
      <c r="E79" s="17"/>
      <c r="F79" s="17"/>
      <c r="G79" s="17"/>
      <c r="H79" s="17"/>
      <c r="I79" s="17"/>
      <c r="J79" s="17"/>
      <c r="K79" s="17"/>
      <c r="L79" s="17"/>
      <c r="M79" s="17"/>
      <c r="N79" s="17"/>
      <c r="O79" s="17"/>
    </row>
    <row r="80" spans="1:15" x14ac:dyDescent="0.25">
      <c r="A80" s="17" t="s">
        <v>95</v>
      </c>
      <c r="B80" s="17"/>
      <c r="C80" s="17" t="s">
        <v>96</v>
      </c>
      <c r="D80" s="17"/>
      <c r="E80" s="17"/>
      <c r="F80" s="17"/>
      <c r="G80" s="17"/>
      <c r="H80" s="17"/>
      <c r="I80" s="17"/>
      <c r="J80" s="17"/>
      <c r="K80" s="17"/>
      <c r="L80" s="17"/>
      <c r="M80" s="17"/>
      <c r="N80" s="17"/>
      <c r="O80" s="17"/>
    </row>
    <row r="81" spans="1:15" x14ac:dyDescent="0.25">
      <c r="A81" s="17"/>
      <c r="B81" s="17"/>
      <c r="C81" s="17"/>
      <c r="D81" s="17"/>
      <c r="E81" s="17"/>
      <c r="F81" s="17"/>
      <c r="G81" s="17"/>
      <c r="H81" s="17"/>
      <c r="I81" s="17"/>
      <c r="J81" s="17"/>
      <c r="K81" s="17"/>
      <c r="L81" s="17"/>
      <c r="M81" s="17"/>
      <c r="N81" s="17"/>
      <c r="O81" s="17"/>
    </row>
    <row r="82" spans="1:15" x14ac:dyDescent="0.25">
      <c r="A82" s="17"/>
      <c r="B82" s="17"/>
      <c r="C82" s="17"/>
      <c r="D82" s="17"/>
      <c r="E82" s="17"/>
      <c r="F82" s="17"/>
      <c r="G82" s="17"/>
      <c r="H82" s="17"/>
      <c r="I82" s="17"/>
      <c r="J82" s="17"/>
      <c r="K82" s="17"/>
      <c r="L82" s="17"/>
      <c r="M82" s="17"/>
      <c r="N82" s="17"/>
      <c r="O82" s="17"/>
    </row>
    <row r="83" spans="1:15" x14ac:dyDescent="0.25">
      <c r="A83" s="17"/>
      <c r="B83" s="17"/>
      <c r="C83" s="17"/>
      <c r="D83" s="17"/>
      <c r="E83" s="17"/>
      <c r="F83" s="17"/>
      <c r="G83" s="17"/>
      <c r="H83" s="17"/>
      <c r="I83" s="17"/>
      <c r="J83" s="17"/>
      <c r="K83" s="17"/>
      <c r="L83" s="17"/>
      <c r="M83" s="17"/>
      <c r="N83" s="17"/>
      <c r="O83" s="17"/>
    </row>
    <row r="84" spans="1:15" x14ac:dyDescent="0.25">
      <c r="A84" s="17"/>
      <c r="B84" s="17"/>
      <c r="C84" s="17"/>
      <c r="D84" s="17"/>
      <c r="E84" s="17"/>
      <c r="F84" s="17"/>
      <c r="G84" s="17"/>
      <c r="H84" s="17"/>
      <c r="I84" s="17"/>
      <c r="J84" s="17"/>
      <c r="K84" s="17"/>
      <c r="L84" s="17"/>
      <c r="M84" s="17"/>
      <c r="N84" s="17"/>
      <c r="O84" s="17"/>
    </row>
    <row r="85" spans="1:15" x14ac:dyDescent="0.25">
      <c r="A85" s="17"/>
      <c r="B85" s="17"/>
      <c r="C85" s="17"/>
      <c r="D85" s="17"/>
      <c r="E85" s="17"/>
      <c r="F85" s="17"/>
      <c r="G85" s="17"/>
      <c r="H85" s="17"/>
      <c r="I85" s="17"/>
      <c r="J85" s="17"/>
      <c r="K85" s="17"/>
      <c r="L85" s="17"/>
      <c r="M85" s="17"/>
      <c r="N85" s="17"/>
      <c r="O85" s="17"/>
    </row>
    <row r="86" spans="1:15" x14ac:dyDescent="0.25">
      <c r="A86" s="17"/>
      <c r="B86" s="17"/>
      <c r="C86" s="17"/>
      <c r="D86" s="17"/>
      <c r="E86" s="17"/>
      <c r="F86" s="17"/>
      <c r="G86" s="17"/>
      <c r="H86" s="17"/>
      <c r="I86" s="17"/>
      <c r="J86" s="17"/>
      <c r="K86" s="17"/>
      <c r="L86" s="17"/>
      <c r="M86" s="17"/>
      <c r="N86" s="17"/>
      <c r="O86" s="17"/>
    </row>
    <row r="87" spans="1:15" x14ac:dyDescent="0.25">
      <c r="A87" s="17"/>
      <c r="B87" s="17"/>
      <c r="C87" s="17"/>
      <c r="D87" s="17"/>
      <c r="E87" s="17"/>
      <c r="F87" s="17"/>
      <c r="G87" s="17"/>
      <c r="H87" s="17"/>
      <c r="I87" s="17"/>
      <c r="J87" s="17"/>
      <c r="K87" s="17"/>
      <c r="L87" s="17"/>
      <c r="M87" s="17"/>
      <c r="N87" s="17"/>
      <c r="O87" s="17"/>
    </row>
    <row r="88" spans="1:15" x14ac:dyDescent="0.25">
      <c r="A88" s="17"/>
      <c r="B88" s="17"/>
      <c r="C88" s="17"/>
      <c r="D88" s="17"/>
      <c r="E88" s="17"/>
      <c r="F88" s="17"/>
      <c r="G88" s="17"/>
      <c r="H88" s="17"/>
      <c r="I88" s="17"/>
      <c r="J88" s="17"/>
      <c r="K88" s="17"/>
      <c r="L88" s="17"/>
      <c r="M88" s="17"/>
      <c r="N88" s="17"/>
      <c r="O88" s="17"/>
    </row>
    <row r="89" spans="1:15" x14ac:dyDescent="0.25">
      <c r="A89" s="17"/>
      <c r="B89" s="17"/>
      <c r="C89" s="17"/>
      <c r="D89" s="17"/>
      <c r="E89" s="17"/>
      <c r="F89" s="17"/>
      <c r="G89" s="17"/>
      <c r="H89" s="17"/>
      <c r="I89" s="17"/>
      <c r="J89" s="17"/>
      <c r="K89" s="17"/>
      <c r="L89" s="17"/>
      <c r="M89" s="17"/>
      <c r="N89" s="17"/>
      <c r="O89" s="17"/>
    </row>
    <row r="90" spans="1:15" x14ac:dyDescent="0.25">
      <c r="A90" s="17"/>
      <c r="B90" s="17"/>
      <c r="C90" s="17"/>
      <c r="D90" s="17"/>
      <c r="E90" s="17"/>
      <c r="F90" s="17"/>
      <c r="G90" s="17"/>
      <c r="H90" s="17"/>
      <c r="I90" s="17"/>
      <c r="J90" s="17"/>
      <c r="K90" s="17"/>
      <c r="L90" s="17"/>
      <c r="M90" s="17"/>
      <c r="N90" s="17"/>
      <c r="O90" s="17"/>
    </row>
    <row r="91" spans="1:15" x14ac:dyDescent="0.25">
      <c r="A91" s="17"/>
      <c r="B91" s="17"/>
      <c r="C91" s="17"/>
      <c r="D91" s="17"/>
      <c r="E91" s="17"/>
      <c r="F91" s="17"/>
      <c r="G91" s="17"/>
      <c r="H91" s="17"/>
      <c r="I91" s="17"/>
      <c r="J91" s="17"/>
      <c r="K91" s="17"/>
      <c r="L91" s="17"/>
      <c r="M91" s="17"/>
      <c r="N91" s="17"/>
      <c r="O91" s="17"/>
    </row>
    <row r="92" spans="1:15" x14ac:dyDescent="0.25">
      <c r="A92" s="17"/>
      <c r="B92" s="17"/>
      <c r="C92" s="17"/>
      <c r="D92" s="17"/>
      <c r="E92" s="17"/>
      <c r="F92" s="17"/>
      <c r="G92" s="17"/>
      <c r="H92" s="17"/>
      <c r="I92" s="17"/>
      <c r="J92" s="17"/>
      <c r="K92" s="17"/>
      <c r="L92" s="17"/>
      <c r="M92" s="17"/>
      <c r="N92" s="17"/>
      <c r="O92" s="17"/>
    </row>
    <row r="93" spans="1:15" x14ac:dyDescent="0.25">
      <c r="A93" s="17"/>
      <c r="B93" s="17"/>
      <c r="C93" s="17"/>
      <c r="D93" s="17"/>
      <c r="E93" s="17"/>
      <c r="F93" s="17"/>
      <c r="G93" s="17"/>
      <c r="H93" s="17"/>
      <c r="I93" s="17"/>
      <c r="J93" s="17"/>
      <c r="K93" s="17"/>
      <c r="L93" s="17"/>
      <c r="M93" s="17"/>
      <c r="N93" s="17"/>
      <c r="O93" s="17"/>
    </row>
    <row r="94" spans="1:15" x14ac:dyDescent="0.25">
      <c r="A94" s="17"/>
      <c r="B94" s="17"/>
      <c r="C94" s="17"/>
      <c r="D94" s="17"/>
      <c r="E94" s="17"/>
      <c r="F94" s="17"/>
      <c r="G94" s="17"/>
      <c r="H94" s="17"/>
      <c r="I94" s="17"/>
      <c r="J94" s="17"/>
      <c r="K94" s="17"/>
      <c r="L94" s="17"/>
      <c r="M94" s="17"/>
      <c r="N94" s="17"/>
      <c r="O94" s="17"/>
    </row>
    <row r="95" spans="1:15" x14ac:dyDescent="0.25">
      <c r="A95" s="17"/>
      <c r="B95" s="17"/>
      <c r="C95" s="17"/>
      <c r="D95" s="17"/>
      <c r="E95" s="17"/>
      <c r="F95" s="17"/>
      <c r="G95" s="17"/>
      <c r="H95" s="17"/>
      <c r="I95" s="17"/>
      <c r="J95" s="17"/>
      <c r="K95" s="17"/>
      <c r="L95" s="17"/>
      <c r="M95" s="17"/>
      <c r="N95" s="17"/>
      <c r="O95" s="17"/>
    </row>
    <row r="96" spans="1:15" x14ac:dyDescent="0.25">
      <c r="A96" s="17"/>
      <c r="B96" s="17"/>
      <c r="C96" s="17"/>
      <c r="D96" s="17"/>
      <c r="E96" s="17"/>
      <c r="F96" s="17"/>
      <c r="G96" s="17"/>
      <c r="H96" s="17"/>
      <c r="I96" s="17"/>
      <c r="J96" s="17"/>
      <c r="K96" s="17"/>
      <c r="L96" s="17"/>
      <c r="M96" s="17"/>
      <c r="N96" s="17"/>
      <c r="O96" s="17"/>
    </row>
    <row r="97" spans="1:15" x14ac:dyDescent="0.25">
      <c r="A97" s="17"/>
      <c r="B97" s="17"/>
      <c r="C97" s="17"/>
      <c r="D97" s="17"/>
      <c r="E97" s="17"/>
      <c r="F97" s="17"/>
      <c r="G97" s="17"/>
      <c r="H97" s="17"/>
      <c r="I97" s="17"/>
      <c r="J97" s="17"/>
      <c r="K97" s="17"/>
      <c r="L97" s="17"/>
      <c r="M97" s="17"/>
      <c r="N97" s="17"/>
      <c r="O97" s="17"/>
    </row>
    <row r="98" spans="1:15" x14ac:dyDescent="0.25">
      <c r="A98" s="17"/>
      <c r="B98" s="17"/>
      <c r="C98" s="17"/>
      <c r="D98" s="17"/>
      <c r="E98" s="17"/>
      <c r="F98" s="17"/>
      <c r="G98" s="17"/>
      <c r="H98" s="17"/>
      <c r="I98" s="17"/>
      <c r="J98" s="17"/>
      <c r="K98" s="17"/>
      <c r="L98" s="17"/>
      <c r="M98" s="17"/>
      <c r="N98" s="17"/>
      <c r="O98" s="17"/>
    </row>
    <row r="99" spans="1:15" x14ac:dyDescent="0.25">
      <c r="A99" s="17"/>
      <c r="B99" s="17"/>
      <c r="C99" s="17"/>
      <c r="D99" s="17"/>
      <c r="E99" s="17"/>
      <c r="F99" s="17"/>
      <c r="G99" s="17"/>
      <c r="H99" s="17"/>
      <c r="I99" s="17"/>
      <c r="J99" s="17"/>
      <c r="K99" s="17"/>
      <c r="L99" s="17"/>
      <c r="M99" s="17"/>
      <c r="N99" s="17"/>
      <c r="O99" s="17"/>
    </row>
    <row r="100" spans="1:15" x14ac:dyDescent="0.25">
      <c r="A100" s="17"/>
      <c r="B100" s="17"/>
      <c r="C100" s="17"/>
      <c r="D100" s="17"/>
      <c r="E100" s="17"/>
      <c r="F100" s="17"/>
      <c r="G100" s="17"/>
      <c r="H100" s="17"/>
      <c r="I100" s="17"/>
      <c r="J100" s="17"/>
      <c r="K100" s="17"/>
      <c r="L100" s="17"/>
      <c r="M100" s="17"/>
      <c r="N100" s="17"/>
      <c r="O100" s="17"/>
    </row>
    <row r="101" spans="1:15" x14ac:dyDescent="0.25">
      <c r="A101" s="17"/>
      <c r="B101" s="17"/>
      <c r="C101" s="17"/>
      <c r="D101" s="17"/>
      <c r="E101" s="17"/>
      <c r="F101" s="17"/>
      <c r="G101" s="17"/>
      <c r="H101" s="17"/>
      <c r="I101" s="17"/>
      <c r="J101" s="17"/>
      <c r="K101" s="17"/>
      <c r="L101" s="17"/>
      <c r="M101" s="17"/>
      <c r="N101" s="17"/>
      <c r="O101" s="17"/>
    </row>
    <row r="102" spans="1:15" x14ac:dyDescent="0.25">
      <c r="A102" s="17"/>
      <c r="B102" s="17"/>
      <c r="C102" s="17"/>
      <c r="D102" s="17"/>
      <c r="E102" s="17"/>
      <c r="F102" s="17"/>
      <c r="G102" s="17"/>
      <c r="H102" s="17"/>
      <c r="I102" s="17"/>
      <c r="J102" s="17"/>
      <c r="K102" s="17"/>
      <c r="L102" s="17"/>
      <c r="M102" s="17"/>
      <c r="N102" s="17"/>
      <c r="O102"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NIAGARA - Manipulator</vt:lpstr>
      <vt:lpstr>RUSH - Heater Cal</vt:lpstr>
      <vt:lpstr>RUSH - Clamp</vt:lpstr>
      <vt:lpstr>RUSH - LeakCheck</vt:lpstr>
      <vt:lpstr>RUSH - Pressure Cal</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Allaf</dc:creator>
  <cp:lastModifiedBy>Nadia Allaf</cp:lastModifiedBy>
  <dcterms:created xsi:type="dcterms:W3CDTF">2023-05-23T13:26:01Z</dcterms:created>
  <dcterms:modified xsi:type="dcterms:W3CDTF">2023-05-31T18:37:08Z</dcterms:modified>
</cp:coreProperties>
</file>