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240" yWindow="90" windowWidth="20940" windowHeight="10365"/>
  </bookViews>
  <sheets>
    <sheet name="Sheet1" sheetId="1" r:id="rId1"/>
    <sheet name="Sheet2" sheetId="2" r:id="rId2"/>
    <sheet name="Sheet3" sheetId="3" r:id="rId3"/>
  </sheets>
  <calcPr calcId="125725"/>
</workbook>
</file>

<file path=xl/calcChain.xml><?xml version="1.0" encoding="utf-8"?>
<calcChain xmlns="http://schemas.openxmlformats.org/spreadsheetml/2006/main">
  <c r="C11" i="1"/>
  <c r="C10"/>
  <c r="B14"/>
  <c r="B13"/>
  <c r="B11"/>
  <c r="B10"/>
  <c r="F20"/>
  <c r="A11" s="1"/>
  <c r="F18"/>
  <c r="A10" s="1"/>
  <c r="B23" l="1"/>
  <c r="B20" s="1"/>
  <c r="B25" l="1"/>
  <c r="B19" s="1"/>
  <c r="B27" l="1"/>
  <c r="B29" s="1"/>
  <c r="B30" l="1"/>
</calcChain>
</file>

<file path=xl/sharedStrings.xml><?xml version="1.0" encoding="utf-8"?>
<sst xmlns="http://schemas.openxmlformats.org/spreadsheetml/2006/main" count="25" uniqueCount="24">
  <si>
    <t>Volt</t>
  </si>
  <si>
    <t>Duty</t>
  </si>
  <si>
    <t>R1</t>
  </si>
  <si>
    <t>R2</t>
  </si>
  <si>
    <t>R3</t>
  </si>
  <si>
    <t>Vr</t>
  </si>
  <si>
    <t>Ratio</t>
  </si>
  <si>
    <t>Gain</t>
  </si>
  <si>
    <t>Denom</t>
  </si>
  <si>
    <t>Offset</t>
  </si>
  <si>
    <t>Vcc point 1 (V)</t>
  </si>
  <si>
    <t>Vcc point 2 (V)</t>
  </si>
  <si>
    <t>I hold</t>
  </si>
  <si>
    <t>R of coil</t>
  </si>
  <si>
    <t>V diode</t>
  </si>
  <si>
    <t>Calculations</t>
  </si>
  <si>
    <t>Duty cycle required at point 1</t>
  </si>
  <si>
    <t>Duty cycle required at point 2</t>
  </si>
  <si>
    <t>Ltc6992-1 with -polarity</t>
  </si>
  <si>
    <t>Duty Cycle</t>
  </si>
  <si>
    <t>Voltage at LTC6992</t>
  </si>
  <si>
    <t>Vpower</t>
  </si>
  <si>
    <t xml:space="preserve">Slope </t>
  </si>
  <si>
    <t>Interecpt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</si>
</sst>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rgb="FF00FFFF"/>
        <bgColor indexed="64"/>
      </patternFill>
    </fill>
  </fills>
  <borders count="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2" borderId="0" xfId="0" applyFill="1"/>
    <xf numFmtId="0" fontId="0" fillId="0" borderId="0" xfId="0" applyFill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3" borderId="0" xfId="0" applyFill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00FFFF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H30"/>
  <sheetViews>
    <sheetView tabSelected="1" workbookViewId="0">
      <selection activeCell="F18" sqref="F18"/>
    </sheetView>
  </sheetViews>
  <sheetFormatPr defaultRowHeight="15"/>
  <cols>
    <col min="1" max="1" width="13" customWidth="1"/>
    <col min="2" max="2" width="18.42578125" customWidth="1"/>
  </cols>
  <sheetData>
    <row r="5" spans="1:8">
      <c r="A5" t="s">
        <v>18</v>
      </c>
    </row>
    <row r="6" spans="1:8">
      <c r="A6" t="s">
        <v>0</v>
      </c>
      <c r="B6" t="s">
        <v>1</v>
      </c>
    </row>
    <row r="7" spans="1:8">
      <c r="A7">
        <v>0.1</v>
      </c>
      <c r="B7">
        <v>1</v>
      </c>
      <c r="F7" t="s">
        <v>10</v>
      </c>
      <c r="G7" s="1">
        <v>10</v>
      </c>
    </row>
    <row r="8" spans="1:8">
      <c r="A8">
        <v>0.9</v>
      </c>
      <c r="B8">
        <v>0</v>
      </c>
      <c r="G8" s="2"/>
    </row>
    <row r="9" spans="1:8">
      <c r="A9" t="s">
        <v>19</v>
      </c>
      <c r="B9" t="s">
        <v>20</v>
      </c>
      <c r="C9" t="s">
        <v>21</v>
      </c>
      <c r="F9" t="s">
        <v>11</v>
      </c>
      <c r="G9" s="1">
        <v>16</v>
      </c>
    </row>
    <row r="10" spans="1:8">
      <c r="A10">
        <f>F18</f>
        <v>0.28571428571428575</v>
      </c>
      <c r="B10">
        <f>(A10)*-0.8+0.9</f>
        <v>0.67142857142857137</v>
      </c>
      <c r="C10">
        <f>G7</f>
        <v>10</v>
      </c>
      <c r="G10" s="2"/>
    </row>
    <row r="11" spans="1:8">
      <c r="A11">
        <f>F20</f>
        <v>0.18269230769230771</v>
      </c>
      <c r="B11">
        <f>(A11)*-0.8+0.9</f>
        <v>0.75384615384615383</v>
      </c>
      <c r="C11">
        <f>G9</f>
        <v>16</v>
      </c>
      <c r="F11" t="s">
        <v>12</v>
      </c>
      <c r="G11" s="1">
        <v>0.2</v>
      </c>
    </row>
    <row r="13" spans="1:8">
      <c r="A13" t="s">
        <v>22</v>
      </c>
      <c r="B13">
        <f>SLOPE(B10:B11,C10:C11)</f>
        <v>1.3736263736263743E-2</v>
      </c>
      <c r="F13" t="s">
        <v>13</v>
      </c>
      <c r="G13" s="1">
        <v>12</v>
      </c>
    </row>
    <row r="14" spans="1:8">
      <c r="A14" t="s">
        <v>23</v>
      </c>
      <c r="B14">
        <f>INTERCEPT(B10:B11,C10:C11)</f>
        <v>0.53406593406593394</v>
      </c>
    </row>
    <row r="15" spans="1:8" ht="15.75" thickBot="1">
      <c r="F15" t="s">
        <v>14</v>
      </c>
      <c r="G15" s="1">
        <v>0.64</v>
      </c>
    </row>
    <row r="16" spans="1:8">
      <c r="F16" s="3" t="s">
        <v>15</v>
      </c>
      <c r="G16" s="4"/>
      <c r="H16" s="5"/>
    </row>
    <row r="17" spans="1:6">
      <c r="F17" t="s">
        <v>16</v>
      </c>
    </row>
    <row r="18" spans="1:6">
      <c r="A18" t="s">
        <v>3</v>
      </c>
      <c r="B18" s="1">
        <v>160000</v>
      </c>
      <c r="F18">
        <f>(G11*G13+G15)/(G7+G15)</f>
        <v>0.28571428571428575</v>
      </c>
    </row>
    <row r="19" spans="1:6">
      <c r="A19" t="s">
        <v>4</v>
      </c>
      <c r="B19" s="2">
        <f>ROUND(B25,0)</f>
        <v>2666</v>
      </c>
      <c r="F19" t="s">
        <v>17</v>
      </c>
    </row>
    <row r="20" spans="1:6">
      <c r="A20" t="s">
        <v>2</v>
      </c>
      <c r="B20">
        <f>ROUND(B18*B23,0)</f>
        <v>13580</v>
      </c>
      <c r="F20">
        <f>(G11*G13+G15)/(G9+G15)</f>
        <v>0.18269230769230771</v>
      </c>
    </row>
    <row r="21" spans="1:6">
      <c r="A21" t="s">
        <v>5</v>
      </c>
      <c r="B21" s="6">
        <v>3.3</v>
      </c>
    </row>
    <row r="23" spans="1:6">
      <c r="A23" t="s">
        <v>6</v>
      </c>
      <c r="B23">
        <f>B13/B14*B21</f>
        <v>8.4876543209876601E-2</v>
      </c>
    </row>
    <row r="25" spans="1:6">
      <c r="A25" t="s">
        <v>3</v>
      </c>
      <c r="B25">
        <f>(B13*B23*B18)/(B23-B13*(1+B23))</f>
        <v>2665.8588306573774</v>
      </c>
    </row>
    <row r="27" spans="1:6">
      <c r="A27" t="s">
        <v>8</v>
      </c>
      <c r="B27">
        <f>(B18*B19+B19*B20+B18*B20)</f>
        <v>2635564280</v>
      </c>
    </row>
    <row r="29" spans="1:6">
      <c r="A29" t="s">
        <v>7</v>
      </c>
      <c r="B29">
        <f>(B19*B20)/B27</f>
        <v>1.3736822992607868E-2</v>
      </c>
    </row>
    <row r="30" spans="1:6">
      <c r="A30" t="s">
        <v>9</v>
      </c>
      <c r="B30">
        <f>(B18*B19*B21)/B27</f>
        <v>0.53409738881420865</v>
      </c>
    </row>
  </sheetData>
  <mergeCells count="1">
    <mergeCell ref="F16:H16"/>
  </mergeCells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mbari</dc:creator>
  <cp:lastModifiedBy>mbari</cp:lastModifiedBy>
  <dcterms:created xsi:type="dcterms:W3CDTF">2011-09-27T21:21:23Z</dcterms:created>
  <dcterms:modified xsi:type="dcterms:W3CDTF">2011-10-11T19:21:06Z</dcterms:modified>
</cp:coreProperties>
</file>