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706008 READI-Net\budget\"/>
    </mc:Choice>
  </mc:AlternateContent>
  <xr:revisionPtr revIDLastSave="0" documentId="13_ncr:1_{D6A1AEBC-0C33-4720-BB05-78BE228F7868}" xr6:coauthVersionLast="36" xr6:coauthVersionMax="36" xr10:uidLastSave="{00000000-0000-0000-0000-000000000000}"/>
  <bookViews>
    <workbookView xWindow="0" yWindow="0" windowWidth="51600" windowHeight="17505" activeTab="1" xr2:uid="{00000000-000D-0000-FFFF-FFFF00000000}"/>
  </bookViews>
  <sheets>
    <sheet name="100222090 FIDO As Purchased BOM" sheetId="2" r:id="rId1"/>
    <sheet name="100222090 READI-Net Sampler" sheetId="1" r:id="rId2"/>
  </sheets>
  <calcPr calcId="191029"/>
</workbook>
</file>

<file path=xl/calcChain.xml><?xml version="1.0" encoding="utf-8"?>
<calcChain xmlns="http://schemas.openxmlformats.org/spreadsheetml/2006/main">
  <c r="H10" i="2" l="1"/>
  <c r="I10" i="2" s="1"/>
  <c r="G10" i="2"/>
  <c r="G24" i="2"/>
  <c r="G6" i="2"/>
  <c r="G7" i="2"/>
  <c r="H7" i="2"/>
  <c r="G8" i="2"/>
  <c r="H8" i="2"/>
  <c r="G9" i="2"/>
  <c r="H9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F12" i="2"/>
  <c r="F11" i="2"/>
  <c r="H6" i="2"/>
  <c r="F7" i="2"/>
  <c r="U9" i="2"/>
  <c r="U8" i="2"/>
  <c r="T9" i="2"/>
  <c r="T8" i="2"/>
  <c r="S9" i="2"/>
  <c r="S8" i="2"/>
  <c r="H24" i="2" l="1"/>
  <c r="I24" i="2"/>
  <c r="I22" i="2"/>
  <c r="I21" i="2"/>
  <c r="I20" i="2"/>
  <c r="I19" i="2"/>
  <c r="I18" i="2"/>
  <c r="I17" i="2"/>
  <c r="I16" i="2"/>
  <c r="I15" i="2"/>
  <c r="I14" i="2"/>
  <c r="I12" i="2"/>
  <c r="I11" i="2"/>
  <c r="I6" i="2"/>
  <c r="I9" i="2"/>
  <c r="I8" i="2"/>
  <c r="I7" i="2"/>
  <c r="I13" i="2"/>
  <c r="I8" i="1"/>
  <c r="I9" i="1"/>
  <c r="I10" i="1"/>
  <c r="I11" i="1"/>
  <c r="I12" i="1"/>
  <c r="I13" i="1"/>
  <c r="I14" i="1"/>
  <c r="I15" i="1"/>
  <c r="J16" i="1"/>
  <c r="I18" i="1"/>
  <c r="I19" i="1"/>
  <c r="I20" i="1"/>
  <c r="I21" i="1"/>
  <c r="I22" i="1"/>
  <c r="I23" i="1"/>
  <c r="I24" i="1"/>
  <c r="I25" i="1"/>
  <c r="I26" i="1"/>
  <c r="I27" i="1"/>
  <c r="I28" i="1"/>
  <c r="I29" i="1"/>
  <c r="I31" i="1"/>
  <c r="I32" i="1"/>
  <c r="I33" i="1"/>
  <c r="I34" i="1"/>
  <c r="I35" i="1"/>
  <c r="I36" i="1"/>
  <c r="I37" i="1"/>
  <c r="J38" i="1"/>
  <c r="J39" i="1"/>
  <c r="I41" i="1"/>
  <c r="I42" i="1"/>
  <c r="I43" i="1"/>
  <c r="I44" i="1"/>
  <c r="I45" i="1"/>
  <c r="J46" i="1"/>
  <c r="J47" i="1"/>
  <c r="J48" i="1"/>
  <c r="J49" i="1"/>
  <c r="J50" i="1"/>
  <c r="J51" i="1"/>
  <c r="J52" i="1"/>
  <c r="J53" i="1"/>
  <c r="J6" i="1"/>
  <c r="J40" i="1" l="1"/>
  <c r="J7" i="1"/>
  <c r="J30" i="1"/>
  <c r="J17" i="1"/>
  <c r="J54" i="1" l="1"/>
</calcChain>
</file>

<file path=xl/sharedStrings.xml><?xml version="1.0" encoding="utf-8"?>
<sst xmlns="http://schemas.openxmlformats.org/spreadsheetml/2006/main" count="212" uniqueCount="163">
  <si>
    <t>Level</t>
  </si>
  <si>
    <t>File Name</t>
  </si>
  <si>
    <t>Number</t>
  </si>
  <si>
    <t>QTY</t>
  </si>
  <si>
    <t>Description</t>
  </si>
  <si>
    <t>Gas Bottle.SLDPRT</t>
  </si>
  <si>
    <t>#########</t>
  </si>
  <si>
    <t>100221868 Clamp Assy.SLDASM</t>
  </si>
  <si>
    <t>Clamp Assy</t>
  </si>
  <si>
    <t xml:space="preserve">  Platen Manifold.SLDPRT</t>
  </si>
  <si>
    <t>4.3.1</t>
  </si>
  <si>
    <t xml:space="preserve">    100221880 Ram Pressure Plate.SLDPRT</t>
  </si>
  <si>
    <t>Ram Pressure Plate</t>
  </si>
  <si>
    <t>4.3.3</t>
  </si>
  <si>
    <t xml:space="preserve">    100221874 Clamp Top.SLDPRT</t>
  </si>
  <si>
    <t>4.3.4</t>
  </si>
  <si>
    <t xml:space="preserve">    100221881 Ram Ring.SLDPRT</t>
  </si>
  <si>
    <t>Ram Ring</t>
  </si>
  <si>
    <t>4.3.6</t>
  </si>
  <si>
    <t xml:space="preserve">    100221882 Ram top.SLDPRT</t>
  </si>
  <si>
    <t>Ram Top</t>
  </si>
  <si>
    <t xml:space="preserve">  Single Part Clamp Frame.SLDPRT</t>
  </si>
  <si>
    <t xml:space="preserve">  17C21xx.SLDPRT</t>
  </si>
  <si>
    <t xml:space="preserve">  Square Lifter Four Springs.SLDPRT</t>
  </si>
  <si>
    <t>6 rotor Peristaltic Stepper Pump.SLDPRT</t>
  </si>
  <si>
    <t>100222078 Base Plate &amp; Carousel Drive Assy.SLDASM</t>
  </si>
  <si>
    <t>Base Plate &amp; Carousel Drive Assy</t>
  </si>
  <si>
    <t xml:space="preserve">  Cylinder Round Pulley.SLDPRT</t>
  </si>
  <si>
    <t xml:space="preserve">  Drive Motor Round Pulley.SLDPRT</t>
  </si>
  <si>
    <t xml:space="preserve">  Base Plate.SLDPRT</t>
  </si>
  <si>
    <t>Base Plate</t>
  </si>
  <si>
    <t xml:space="preserve">  Belt.SLDPRT</t>
  </si>
  <si>
    <t xml:space="preserve">  100221953 Sampler Cylinder Drive Bearing.SLDPRT</t>
  </si>
  <si>
    <t>Sampler Cylinder Drive Bearing</t>
  </si>
  <si>
    <t xml:space="preserve">  Carousel Drive Top Plate.SLDPRT</t>
  </si>
  <si>
    <t>9.10.2</t>
  </si>
  <si>
    <t xml:space="preserve">    17H2041-120-4AL-MAR-001.SLDPRT</t>
  </si>
  <si>
    <t>9.10.4</t>
  </si>
  <si>
    <t xml:space="preserve">    Sheet Metal Tensioner Motor Mount.SLDPRT</t>
  </si>
  <si>
    <t xml:space="preserve">  100222086 Carousel Encoder Mount.SLDPRT</t>
  </si>
  <si>
    <t>Carousel Encoder Mount</t>
  </si>
  <si>
    <t>9.14.1</t>
  </si>
  <si>
    <t xml:space="preserve">    100222085 Carousel Encoder Fin Spacer.SLDPRT</t>
  </si>
  <si>
    <t>Carousel Encoder Spacer</t>
  </si>
  <si>
    <t>9.14.2</t>
  </si>
  <si>
    <t xml:space="preserve">    100222082 Carousel Encoder Fin Plate.SLDPRT</t>
  </si>
  <si>
    <t>Carousel Encoder Fin Plate</t>
  </si>
  <si>
    <t>9.14.3</t>
  </si>
  <si>
    <t xml:space="preserve">    Pulley &amp; Encoder Plate.SLDPRT</t>
  </si>
  <si>
    <t>100221871 Vacuum Arm Assy.SLDASM</t>
  </si>
  <si>
    <t>Vacuum Arm Assy</t>
  </si>
  <si>
    <t xml:space="preserve">  17H2041-120-4AL-PG26.9-MAR-001.SLDPRT</t>
  </si>
  <si>
    <t xml:space="preserve">  Arm Encoder Fins.SLDPRT</t>
  </si>
  <si>
    <t xml:space="preserve">  Vacuum Arm Base Plate.SLDPRT</t>
  </si>
  <si>
    <t xml:space="preserve">  Vacuum Arm Suction Manifold.SLDPRT</t>
  </si>
  <si>
    <t xml:space="preserve">  1309-0016-0008.SLDPRT</t>
  </si>
  <si>
    <t xml:space="preserve">  Sheet Metal Arm Frame.SLDPRT</t>
  </si>
  <si>
    <t>Kamoer Diaphragm Pump.SLDPRT</t>
  </si>
  <si>
    <t>100221869 Cylinder Assy.SLDASM</t>
  </si>
  <si>
    <t>Cylinder Assy</t>
  </si>
  <si>
    <t xml:space="preserve">  100221887 Cylinder Tube.SLDPRT</t>
  </si>
  <si>
    <t>Cylinder Tube</t>
  </si>
  <si>
    <t xml:space="preserve">  Cylinder Drive Plate.SLDPRT</t>
  </si>
  <si>
    <t xml:space="preserve">  Cylinder Top Hub - Large dia.SLDPRT</t>
  </si>
  <si>
    <t xml:space="preserve">  Cylinder Base Plate.SLDPRT</t>
  </si>
  <si>
    <t xml:space="preserve">  Cylinder Bottom Hub - Large Dia.SLDPRT</t>
  </si>
  <si>
    <t>Sampler Rail Frame.SLDPRT</t>
  </si>
  <si>
    <t>Skeleton Front Plate.SLDPRT</t>
  </si>
  <si>
    <t>Gas Bottle and Regulator</t>
  </si>
  <si>
    <t>Source</t>
  </si>
  <si>
    <t>Dings Motion Linear Actuator</t>
  </si>
  <si>
    <t>Cost Qty 10</t>
  </si>
  <si>
    <t>Reagent Pump</t>
  </si>
  <si>
    <t>DINGS Stepper</t>
  </si>
  <si>
    <t>INLET &amp; OUTLET VALVE</t>
  </si>
  <si>
    <t>Top Pannel</t>
  </si>
  <si>
    <t>Bottom Pannel</t>
  </si>
  <si>
    <t>Side pannel</t>
  </si>
  <si>
    <t>Lid</t>
  </si>
  <si>
    <t>https://ussolid.com/u-s-solid-electric-solenoid-valve-1-4-12v-dc-solenoid-valve-stainless-steel-body-normally-closed-viton-seal.html</t>
  </si>
  <si>
    <t>PO RZ Fluid</t>
  </si>
  <si>
    <t>PO Tambee</t>
  </si>
  <si>
    <t>Dings Quote</t>
  </si>
  <si>
    <t>Pneumatic Valves</t>
  </si>
  <si>
    <t>Reagent Valves</t>
  </si>
  <si>
    <t>Send Cut Instant quote</t>
  </si>
  <si>
    <t>Send Cut Send</t>
  </si>
  <si>
    <t>Sonic Hub</t>
  </si>
  <si>
    <t>Gobilda</t>
  </si>
  <si>
    <t>McMaster 80-20 by the foot</t>
  </si>
  <si>
    <t>Guess</t>
  </si>
  <si>
    <t>Guess - Looking at other plates from send cut send</t>
  </si>
  <si>
    <t>ROM Guess</t>
  </si>
  <si>
    <t>Guess - Mcmaster Stock</t>
  </si>
  <si>
    <t>US Solid</t>
  </si>
  <si>
    <t>Guess - ROM provided by Lee Sales Rep</t>
  </si>
  <si>
    <t>Send Cut Send Quote</t>
  </si>
  <si>
    <t>Guess Baised on Proto Café Orders</t>
  </si>
  <si>
    <t>Guess Baised on Xometry instant quote</t>
  </si>
  <si>
    <t>Guess baised on Hubs Order</t>
  </si>
  <si>
    <t>Guess Baised on Send Cut Send</t>
  </si>
  <si>
    <t>McMaster Stock Material Guess</t>
  </si>
  <si>
    <t>Guess based on hubs orders</t>
  </si>
  <si>
    <t>Guess Baised on send cut send orders</t>
  </si>
  <si>
    <t>Amazon  Guess</t>
  </si>
  <si>
    <t>TOT -&gt;</t>
  </si>
  <si>
    <t>Item</t>
  </si>
  <si>
    <t>Send Cut Send Flat &amp; Bent Parts</t>
  </si>
  <si>
    <t>FDM Printed Parts</t>
  </si>
  <si>
    <t>SLA Printed Parts</t>
  </si>
  <si>
    <t>Reagent Valve</t>
  </si>
  <si>
    <t>Nylon Solenoid Valve</t>
  </si>
  <si>
    <t>Stainless Steel Solenoid Valve</t>
  </si>
  <si>
    <t>Peristaltic Pump</t>
  </si>
  <si>
    <t>Vacuum Pump</t>
  </si>
  <si>
    <t>Stepper Motor</t>
  </si>
  <si>
    <t>Geared Stepper Motor</t>
  </si>
  <si>
    <t>Linear Actuator</t>
  </si>
  <si>
    <t>Price / 1</t>
  </si>
  <si>
    <t>Price / 10</t>
  </si>
  <si>
    <t>Cost 1 Instrument</t>
  </si>
  <si>
    <t>Cost 10 Instruments</t>
  </si>
  <si>
    <t>Bearing</t>
  </si>
  <si>
    <t>Reagent Bottle</t>
  </si>
  <si>
    <t>Nitorgen Bottle</t>
  </si>
  <si>
    <t>Waste Container</t>
  </si>
  <si>
    <t>Notes</t>
  </si>
  <si>
    <t>Quoted Carts</t>
  </si>
  <si>
    <t>Assumed no scaling of price</t>
  </si>
  <si>
    <t>Quoted Carts Hubs</t>
  </si>
  <si>
    <t>McMaster</t>
  </si>
  <si>
    <t>Hardware</t>
  </si>
  <si>
    <t>Hubs</t>
  </si>
  <si>
    <t>FDM Printed Parts - machined</t>
  </si>
  <si>
    <t>**-&gt;</t>
  </si>
  <si>
    <t>Global</t>
  </si>
  <si>
    <t>US</t>
  </si>
  <si>
    <t>Quoted Carts Hubs All in Aluminum</t>
  </si>
  <si>
    <t>Per Instrument - QTY 10</t>
  </si>
  <si>
    <t>Per Instrument - QTY 1</t>
  </si>
  <si>
    <t>% Decrease</t>
  </si>
  <si>
    <t>% Decrease - Qty</t>
  </si>
  <si>
    <t>Unit Price / 10</t>
  </si>
  <si>
    <t>Unit Price / 1</t>
  </si>
  <si>
    <t>Assuming 20% off baised on qty pricing on their site</t>
  </si>
  <si>
    <t>Assume no discount</t>
  </si>
  <si>
    <t>Assume 5% discound baised on webstore</t>
  </si>
  <si>
    <t>TOTAL:</t>
  </si>
  <si>
    <t>ROM Cost Estimate</t>
  </si>
  <si>
    <t>E.Nicholson</t>
  </si>
  <si>
    <t>Lee</t>
  </si>
  <si>
    <t>Simply Pumps</t>
  </si>
  <si>
    <t>Kamoer</t>
  </si>
  <si>
    <t>Dings</t>
  </si>
  <si>
    <t>Tambee</t>
  </si>
  <si>
    <t>Fisher</t>
  </si>
  <si>
    <t>Amazon</t>
  </si>
  <si>
    <t>Lee Quote</t>
  </si>
  <si>
    <t>Tambee Quote</t>
  </si>
  <si>
    <t>Ram Machined Parts</t>
  </si>
  <si>
    <t>Xometry</t>
  </si>
  <si>
    <t>Xometry quote - US Made</t>
  </si>
  <si>
    <t>As Purchased Cost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</si>
</sst>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16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8BA8-31CA-43E6-BC96-A9B4BFE99075}">
  <dimension ref="A1:V38"/>
  <sheetViews>
    <sheetView workbookViewId="0">
      <selection activeCell="C3" sqref="C3"/>
    </sheetView>
  </sheetViews>
  <sheetFormatPr defaultRowHeight="15" x14ac:dyDescent="0.25"/>
  <cols>
    <col min="1" max="1" width="9.7109375" bestFit="1" customWidth="1"/>
    <col min="2" max="2" width="29.28515625" bestFit="1" customWidth="1"/>
    <col min="3" max="3" width="13.85546875" bestFit="1" customWidth="1"/>
    <col min="7" max="7" width="11" customWidth="1"/>
    <col min="8" max="9" width="13" style="3" customWidth="1"/>
    <col min="10" max="10" width="47.7109375" bestFit="1" customWidth="1"/>
    <col min="13" max="13" width="27.7109375" bestFit="1" customWidth="1"/>
    <col min="14" max="14" width="13.85546875" customWidth="1"/>
    <col min="19" max="19" width="12.5703125" customWidth="1"/>
    <col min="20" max="20" width="12" customWidth="1"/>
    <col min="21" max="21" width="17.7109375" bestFit="1" customWidth="1"/>
    <col min="22" max="22" width="32.85546875" bestFit="1" customWidth="1"/>
  </cols>
  <sheetData>
    <row r="1" spans="1:22" x14ac:dyDescent="0.25">
      <c r="A1" t="s">
        <v>162</v>
      </c>
    </row>
    <row r="2" spans="1:22" x14ac:dyDescent="0.25">
      <c r="A2" t="s">
        <v>149</v>
      </c>
    </row>
    <row r="3" spans="1:22" x14ac:dyDescent="0.25">
      <c r="A3" s="7">
        <v>45428</v>
      </c>
    </row>
    <row r="5" spans="1:22" s="4" customFormat="1" ht="45" x14ac:dyDescent="0.25">
      <c r="A5" s="4" t="s">
        <v>106</v>
      </c>
      <c r="B5" s="4" t="s">
        <v>4</v>
      </c>
      <c r="C5" s="4" t="s">
        <v>69</v>
      </c>
      <c r="D5" s="4" t="s">
        <v>3</v>
      </c>
      <c r="E5" s="5" t="s">
        <v>143</v>
      </c>
      <c r="F5" s="5" t="s">
        <v>142</v>
      </c>
      <c r="G5" s="5" t="s">
        <v>139</v>
      </c>
      <c r="H5" s="5" t="s">
        <v>138</v>
      </c>
      <c r="I5" s="4" t="s">
        <v>141</v>
      </c>
      <c r="J5" s="4" t="s">
        <v>126</v>
      </c>
      <c r="L5" s="4" t="s">
        <v>106</v>
      </c>
      <c r="M5" s="4" t="s">
        <v>4</v>
      </c>
      <c r="N5" s="4" t="s">
        <v>69</v>
      </c>
      <c r="O5" s="4" t="s">
        <v>3</v>
      </c>
      <c r="Q5" s="5" t="s">
        <v>118</v>
      </c>
      <c r="R5" s="5" t="s">
        <v>119</v>
      </c>
      <c r="S5" s="5" t="s">
        <v>120</v>
      </c>
      <c r="T5" s="5" t="s">
        <v>121</v>
      </c>
      <c r="U5" s="4" t="s">
        <v>140</v>
      </c>
      <c r="V5" s="4" t="s">
        <v>126</v>
      </c>
    </row>
    <row r="6" spans="1:22" x14ac:dyDescent="0.25">
      <c r="A6">
        <v>1</v>
      </c>
      <c r="B6" t="s">
        <v>107</v>
      </c>
      <c r="C6" t="s">
        <v>86</v>
      </c>
      <c r="D6">
        <v>1</v>
      </c>
      <c r="E6">
        <v>1300</v>
      </c>
      <c r="F6">
        <v>731</v>
      </c>
      <c r="G6">
        <f>E6*D6</f>
        <v>1300</v>
      </c>
      <c r="H6" s="3">
        <f>F6*D6</f>
        <v>731</v>
      </c>
      <c r="I6" s="6">
        <f>(G6-H6)/G6*100</f>
        <v>43.769230769230774</v>
      </c>
      <c r="J6" t="s">
        <v>127</v>
      </c>
    </row>
    <row r="7" spans="1:22" x14ac:dyDescent="0.25">
      <c r="A7">
        <v>2</v>
      </c>
      <c r="B7" t="s">
        <v>131</v>
      </c>
      <c r="C7" t="s">
        <v>130</v>
      </c>
      <c r="D7">
        <v>1</v>
      </c>
      <c r="E7">
        <v>760</v>
      </c>
      <c r="F7">
        <f>E7</f>
        <v>760</v>
      </c>
      <c r="G7">
        <f t="shared" ref="G7:G22" si="0">E7*D7</f>
        <v>760</v>
      </c>
      <c r="H7" s="3">
        <f t="shared" ref="H7:H22" si="1">F7*D7</f>
        <v>760</v>
      </c>
      <c r="I7" s="6">
        <f t="shared" ref="I7:I8" si="2">(G7-H7)/G7*100</f>
        <v>0</v>
      </c>
      <c r="J7" t="s">
        <v>128</v>
      </c>
    </row>
    <row r="8" spans="1:22" x14ac:dyDescent="0.25">
      <c r="A8">
        <v>3</v>
      </c>
      <c r="B8" t="s">
        <v>108</v>
      </c>
      <c r="C8" t="s">
        <v>132</v>
      </c>
      <c r="D8">
        <v>1</v>
      </c>
      <c r="E8">
        <v>740</v>
      </c>
      <c r="F8">
        <v>331</v>
      </c>
      <c r="G8">
        <f t="shared" si="0"/>
        <v>740</v>
      </c>
      <c r="H8" s="3">
        <f t="shared" si="1"/>
        <v>331</v>
      </c>
      <c r="I8" s="6">
        <f t="shared" si="2"/>
        <v>55.270270270270274</v>
      </c>
      <c r="J8" t="s">
        <v>129</v>
      </c>
      <c r="K8" t="s">
        <v>134</v>
      </c>
      <c r="L8">
        <v>3</v>
      </c>
      <c r="M8" t="s">
        <v>133</v>
      </c>
      <c r="N8" t="s">
        <v>132</v>
      </c>
      <c r="O8">
        <v>1</v>
      </c>
      <c r="P8" t="s">
        <v>135</v>
      </c>
      <c r="Q8">
        <v>2640</v>
      </c>
      <c r="R8">
        <v>10600</v>
      </c>
      <c r="S8">
        <f>Q8</f>
        <v>2640</v>
      </c>
      <c r="T8" s="3">
        <f>R8/10</f>
        <v>1060</v>
      </c>
      <c r="U8" s="6">
        <f>(S8-T8)/S8*100</f>
        <v>59.848484848484851</v>
      </c>
      <c r="V8" t="s">
        <v>137</v>
      </c>
    </row>
    <row r="9" spans="1:22" x14ac:dyDescent="0.25">
      <c r="A9">
        <v>4</v>
      </c>
      <c r="B9" t="s">
        <v>109</v>
      </c>
      <c r="C9" t="s">
        <v>132</v>
      </c>
      <c r="D9">
        <v>1</v>
      </c>
      <c r="E9">
        <v>200</v>
      </c>
      <c r="F9">
        <v>104</v>
      </c>
      <c r="G9">
        <f t="shared" si="0"/>
        <v>200</v>
      </c>
      <c r="H9" s="3">
        <f t="shared" si="1"/>
        <v>104</v>
      </c>
      <c r="I9" s="6">
        <f t="shared" ref="I9:I11" si="3">(G9-H9)/G9*100</f>
        <v>48</v>
      </c>
      <c r="J9" t="s">
        <v>129</v>
      </c>
      <c r="P9" t="s">
        <v>136</v>
      </c>
      <c r="Q9">
        <v>5930</v>
      </c>
      <c r="R9">
        <v>22340</v>
      </c>
      <c r="S9">
        <f>Q9</f>
        <v>5930</v>
      </c>
      <c r="T9" s="3">
        <f>R9/10</f>
        <v>2234</v>
      </c>
      <c r="U9" s="6">
        <f>(S9-T9)/S9*100</f>
        <v>62.327150084317026</v>
      </c>
    </row>
    <row r="10" spans="1:22" x14ac:dyDescent="0.25">
      <c r="A10">
        <v>5</v>
      </c>
      <c r="B10" t="s">
        <v>159</v>
      </c>
      <c r="C10" t="s">
        <v>160</v>
      </c>
      <c r="D10">
        <v>1</v>
      </c>
      <c r="E10">
        <v>550</v>
      </c>
      <c r="F10">
        <v>122</v>
      </c>
      <c r="G10">
        <f t="shared" si="0"/>
        <v>550</v>
      </c>
      <c r="H10" s="3">
        <f t="shared" si="1"/>
        <v>122</v>
      </c>
      <c r="I10" s="6">
        <f t="shared" si="3"/>
        <v>77.818181818181813</v>
      </c>
      <c r="J10" t="s">
        <v>161</v>
      </c>
      <c r="T10" s="3"/>
      <c r="U10" s="6"/>
    </row>
    <row r="11" spans="1:22" x14ac:dyDescent="0.25">
      <c r="A11">
        <v>6</v>
      </c>
      <c r="B11" t="s">
        <v>112</v>
      </c>
      <c r="C11" t="s">
        <v>94</v>
      </c>
      <c r="D11">
        <v>4</v>
      </c>
      <c r="E11">
        <v>29</v>
      </c>
      <c r="F11">
        <f>0.8*E11</f>
        <v>23.200000000000003</v>
      </c>
      <c r="G11">
        <f t="shared" si="0"/>
        <v>116</v>
      </c>
      <c r="H11" s="3">
        <f t="shared" si="1"/>
        <v>92.800000000000011</v>
      </c>
      <c r="I11" s="6">
        <f t="shared" si="3"/>
        <v>19.999999999999989</v>
      </c>
      <c r="J11" t="s">
        <v>144</v>
      </c>
    </row>
    <row r="12" spans="1:22" x14ac:dyDescent="0.25">
      <c r="A12">
        <v>7</v>
      </c>
      <c r="B12" t="s">
        <v>111</v>
      </c>
      <c r="C12" t="s">
        <v>94</v>
      </c>
      <c r="D12">
        <v>2</v>
      </c>
      <c r="E12">
        <v>12</v>
      </c>
      <c r="F12">
        <f>0.8*E12</f>
        <v>9.6000000000000014</v>
      </c>
      <c r="G12">
        <f t="shared" si="0"/>
        <v>24</v>
      </c>
      <c r="H12" s="3">
        <f t="shared" si="1"/>
        <v>19.200000000000003</v>
      </c>
      <c r="I12" s="6">
        <f t="shared" ref="I12:I24" si="4">(G12-H12)/G12*100</f>
        <v>19.999999999999986</v>
      </c>
      <c r="J12" t="s">
        <v>144</v>
      </c>
    </row>
    <row r="13" spans="1:22" x14ac:dyDescent="0.25">
      <c r="A13">
        <v>8</v>
      </c>
      <c r="B13" t="s">
        <v>110</v>
      </c>
      <c r="C13" t="s">
        <v>150</v>
      </c>
      <c r="D13">
        <v>3</v>
      </c>
      <c r="E13">
        <v>139.03</v>
      </c>
      <c r="F13">
        <v>139.03</v>
      </c>
      <c r="G13">
        <f t="shared" si="0"/>
        <v>417.09000000000003</v>
      </c>
      <c r="H13" s="3">
        <f t="shared" si="1"/>
        <v>417.09000000000003</v>
      </c>
      <c r="I13" s="6">
        <f t="shared" si="4"/>
        <v>0</v>
      </c>
      <c r="J13" t="s">
        <v>157</v>
      </c>
    </row>
    <row r="14" spans="1:22" x14ac:dyDescent="0.25">
      <c r="A14">
        <v>9</v>
      </c>
      <c r="B14" t="s">
        <v>113</v>
      </c>
      <c r="C14" t="s">
        <v>151</v>
      </c>
      <c r="D14">
        <v>2</v>
      </c>
      <c r="E14">
        <v>150</v>
      </c>
      <c r="F14">
        <v>150</v>
      </c>
      <c r="G14">
        <f t="shared" si="0"/>
        <v>300</v>
      </c>
      <c r="H14" s="3">
        <f t="shared" si="1"/>
        <v>300</v>
      </c>
      <c r="I14" s="6">
        <f t="shared" si="4"/>
        <v>0</v>
      </c>
      <c r="J14" t="s">
        <v>145</v>
      </c>
    </row>
    <row r="15" spans="1:22" x14ac:dyDescent="0.25">
      <c r="A15">
        <v>10</v>
      </c>
      <c r="B15" t="s">
        <v>114</v>
      </c>
      <c r="C15" t="s">
        <v>152</v>
      </c>
      <c r="D15">
        <v>1</v>
      </c>
      <c r="E15">
        <v>105</v>
      </c>
      <c r="F15">
        <v>99.75</v>
      </c>
      <c r="G15">
        <f t="shared" si="0"/>
        <v>105</v>
      </c>
      <c r="H15" s="3">
        <f t="shared" si="1"/>
        <v>99.75</v>
      </c>
      <c r="I15" s="6">
        <f t="shared" si="4"/>
        <v>5</v>
      </c>
      <c r="J15" t="s">
        <v>146</v>
      </c>
    </row>
    <row r="16" spans="1:22" x14ac:dyDescent="0.25">
      <c r="A16">
        <v>11</v>
      </c>
      <c r="B16" t="s">
        <v>115</v>
      </c>
      <c r="C16" t="s">
        <v>153</v>
      </c>
      <c r="D16">
        <v>1</v>
      </c>
      <c r="E16">
        <v>48.27</v>
      </c>
      <c r="F16">
        <v>39.33</v>
      </c>
      <c r="G16">
        <f t="shared" si="0"/>
        <v>48.27</v>
      </c>
      <c r="H16" s="3">
        <f t="shared" si="1"/>
        <v>39.33</v>
      </c>
      <c r="I16" s="6">
        <f t="shared" si="4"/>
        <v>18.520820385332513</v>
      </c>
      <c r="J16" t="s">
        <v>82</v>
      </c>
    </row>
    <row r="17" spans="1:10" x14ac:dyDescent="0.25">
      <c r="A17">
        <v>12</v>
      </c>
      <c r="B17" t="s">
        <v>116</v>
      </c>
      <c r="C17" t="s">
        <v>153</v>
      </c>
      <c r="D17">
        <v>1</v>
      </c>
      <c r="E17">
        <v>109.79</v>
      </c>
      <c r="F17">
        <v>99.2</v>
      </c>
      <c r="G17">
        <f t="shared" si="0"/>
        <v>109.79</v>
      </c>
      <c r="H17" s="3">
        <f t="shared" si="1"/>
        <v>99.2</v>
      </c>
      <c r="I17" s="6">
        <f t="shared" si="4"/>
        <v>9.6456872210583864</v>
      </c>
      <c r="J17" t="s">
        <v>82</v>
      </c>
    </row>
    <row r="18" spans="1:10" x14ac:dyDescent="0.25">
      <c r="A18">
        <v>13</v>
      </c>
      <c r="B18" t="s">
        <v>117</v>
      </c>
      <c r="C18" t="s">
        <v>153</v>
      </c>
      <c r="D18">
        <v>1</v>
      </c>
      <c r="E18">
        <v>161.13</v>
      </c>
      <c r="F18">
        <v>150.53</v>
      </c>
      <c r="G18">
        <f t="shared" si="0"/>
        <v>161.13</v>
      </c>
      <c r="H18" s="3">
        <f t="shared" si="1"/>
        <v>150.53</v>
      </c>
      <c r="I18" s="6">
        <f t="shared" si="4"/>
        <v>6.5785390678334235</v>
      </c>
      <c r="J18" t="s">
        <v>82</v>
      </c>
    </row>
    <row r="19" spans="1:10" x14ac:dyDescent="0.25">
      <c r="A19">
        <v>14</v>
      </c>
      <c r="B19" t="s">
        <v>122</v>
      </c>
      <c r="C19" t="s">
        <v>154</v>
      </c>
      <c r="D19">
        <v>1</v>
      </c>
      <c r="E19">
        <v>40</v>
      </c>
      <c r="F19">
        <v>40</v>
      </c>
      <c r="G19">
        <f t="shared" si="0"/>
        <v>40</v>
      </c>
      <c r="H19" s="3">
        <f t="shared" si="1"/>
        <v>40</v>
      </c>
      <c r="I19" s="6">
        <f t="shared" si="4"/>
        <v>0</v>
      </c>
      <c r="J19" t="s">
        <v>158</v>
      </c>
    </row>
    <row r="20" spans="1:10" x14ac:dyDescent="0.25">
      <c r="A20">
        <v>15</v>
      </c>
      <c r="B20" t="s">
        <v>123</v>
      </c>
      <c r="C20" t="s">
        <v>155</v>
      </c>
      <c r="D20">
        <v>2</v>
      </c>
      <c r="E20">
        <v>200</v>
      </c>
      <c r="F20">
        <v>200</v>
      </c>
      <c r="G20">
        <f t="shared" si="0"/>
        <v>400</v>
      </c>
      <c r="H20" s="3">
        <f t="shared" si="1"/>
        <v>400</v>
      </c>
      <c r="I20" s="6">
        <f t="shared" si="4"/>
        <v>0</v>
      </c>
      <c r="J20" t="s">
        <v>90</v>
      </c>
    </row>
    <row r="21" spans="1:10" x14ac:dyDescent="0.25">
      <c r="A21">
        <v>16</v>
      </c>
      <c r="B21" t="s">
        <v>124</v>
      </c>
      <c r="C21" t="s">
        <v>156</v>
      </c>
      <c r="D21">
        <v>1</v>
      </c>
      <c r="E21">
        <v>100</v>
      </c>
      <c r="F21">
        <v>100</v>
      </c>
      <c r="G21">
        <f t="shared" si="0"/>
        <v>100</v>
      </c>
      <c r="H21" s="3">
        <f t="shared" si="1"/>
        <v>100</v>
      </c>
      <c r="I21" s="6">
        <f t="shared" si="4"/>
        <v>0</v>
      </c>
      <c r="J21" t="s">
        <v>90</v>
      </c>
    </row>
    <row r="22" spans="1:10" x14ac:dyDescent="0.25">
      <c r="A22">
        <v>17</v>
      </c>
      <c r="B22" t="s">
        <v>125</v>
      </c>
      <c r="C22" t="s">
        <v>156</v>
      </c>
      <c r="D22">
        <v>1</v>
      </c>
      <c r="E22">
        <v>50</v>
      </c>
      <c r="F22">
        <v>50</v>
      </c>
      <c r="G22">
        <f t="shared" si="0"/>
        <v>50</v>
      </c>
      <c r="H22" s="3">
        <f t="shared" si="1"/>
        <v>50</v>
      </c>
      <c r="I22" s="6">
        <f t="shared" si="4"/>
        <v>0</v>
      </c>
      <c r="J22" t="s">
        <v>90</v>
      </c>
    </row>
    <row r="24" spans="1:10" x14ac:dyDescent="0.25">
      <c r="F24" t="s">
        <v>147</v>
      </c>
      <c r="G24">
        <f>SUM(G6:G23)</f>
        <v>5421.2800000000007</v>
      </c>
      <c r="H24">
        <f>SUM(H6:H23)</f>
        <v>3855.9</v>
      </c>
      <c r="I24" s="6">
        <f t="shared" si="4"/>
        <v>28.874730690906951</v>
      </c>
    </row>
    <row r="28" spans="1:10" s="3" customFormat="1" x14ac:dyDescent="0.25"/>
    <row r="29" spans="1:10" s="3" customFormat="1" x14ac:dyDescent="0.25"/>
    <row r="30" spans="1:10" s="3" customFormat="1" x14ac:dyDescent="0.25"/>
    <row r="31" spans="1:10" s="3" customFormat="1" x14ac:dyDescent="0.25"/>
    <row r="32" spans="1:10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C4" sqref="C4"/>
    </sheetView>
  </sheetViews>
  <sheetFormatPr defaultRowHeight="15" x14ac:dyDescent="0.25"/>
  <cols>
    <col min="1" max="1" width="9.7109375" bestFit="1" customWidth="1"/>
    <col min="2" max="2" width="14.7109375" customWidth="1"/>
    <col min="3" max="3" width="73.140625" bestFit="1" customWidth="1"/>
    <col min="4" max="4" width="54.28515625" bestFit="1" customWidth="1"/>
    <col min="7" max="7" width="36.5703125" customWidth="1"/>
  </cols>
  <sheetData>
    <row r="1" spans="1:10" x14ac:dyDescent="0.25">
      <c r="A1" t="s">
        <v>148</v>
      </c>
    </row>
    <row r="2" spans="1:10" x14ac:dyDescent="0.25">
      <c r="A2" t="s">
        <v>149</v>
      </c>
    </row>
    <row r="3" spans="1:10" x14ac:dyDescent="0.25">
      <c r="A3" s="7">
        <v>45380</v>
      </c>
    </row>
    <row r="5" spans="1:10" x14ac:dyDescent="0.25">
      <c r="A5" t="s">
        <v>0</v>
      </c>
      <c r="B5" t="s">
        <v>2</v>
      </c>
      <c r="C5" t="s">
        <v>1</v>
      </c>
      <c r="D5" t="s">
        <v>4</v>
      </c>
      <c r="E5" t="s">
        <v>3</v>
      </c>
      <c r="F5" t="s">
        <v>71</v>
      </c>
      <c r="G5" t="s">
        <v>69</v>
      </c>
    </row>
    <row r="6" spans="1:10" x14ac:dyDescent="0.25">
      <c r="A6">
        <v>3</v>
      </c>
      <c r="B6" t="s">
        <v>6</v>
      </c>
      <c r="C6" t="s">
        <v>5</v>
      </c>
      <c r="D6" t="s">
        <v>68</v>
      </c>
      <c r="E6">
        <v>1</v>
      </c>
      <c r="F6" s="2">
        <v>100</v>
      </c>
      <c r="G6" t="s">
        <v>104</v>
      </c>
      <c r="J6">
        <f>E6*F6</f>
        <v>100</v>
      </c>
    </row>
    <row r="7" spans="1:10" s="2" customFormat="1" x14ac:dyDescent="0.25">
      <c r="A7" s="2">
        <v>4</v>
      </c>
      <c r="B7" s="2">
        <v>100221868</v>
      </c>
      <c r="C7" s="2" t="s">
        <v>7</v>
      </c>
      <c r="D7" s="2" t="s">
        <v>8</v>
      </c>
      <c r="E7" s="2">
        <v>1</v>
      </c>
      <c r="J7" s="2">
        <f>SUM(I8:I15)</f>
        <v>1075</v>
      </c>
    </row>
    <row r="8" spans="1:10" x14ac:dyDescent="0.25">
      <c r="A8">
        <v>4.0999999999999996</v>
      </c>
      <c r="C8" t="s">
        <v>9</v>
      </c>
      <c r="E8">
        <v>1</v>
      </c>
      <c r="F8" s="1">
        <v>200</v>
      </c>
      <c r="G8" t="s">
        <v>97</v>
      </c>
      <c r="I8">
        <f t="shared" ref="I8:I45" si="0">E8*F8</f>
        <v>200</v>
      </c>
    </row>
    <row r="9" spans="1:10" x14ac:dyDescent="0.25">
      <c r="A9" t="s">
        <v>10</v>
      </c>
      <c r="B9">
        <v>100221880</v>
      </c>
      <c r="C9" t="s">
        <v>11</v>
      </c>
      <c r="D9" t="s">
        <v>12</v>
      </c>
      <c r="E9">
        <v>1</v>
      </c>
      <c r="F9" s="1">
        <v>150</v>
      </c>
      <c r="G9" t="s">
        <v>98</v>
      </c>
      <c r="I9">
        <f t="shared" si="0"/>
        <v>150</v>
      </c>
    </row>
    <row r="10" spans="1:10" x14ac:dyDescent="0.25">
      <c r="A10" t="s">
        <v>13</v>
      </c>
      <c r="B10">
        <v>100221874</v>
      </c>
      <c r="C10" t="s">
        <v>14</v>
      </c>
      <c r="E10">
        <v>1</v>
      </c>
      <c r="F10" s="1">
        <v>150</v>
      </c>
      <c r="G10" t="s">
        <v>98</v>
      </c>
      <c r="I10">
        <f t="shared" si="0"/>
        <v>150</v>
      </c>
    </row>
    <row r="11" spans="1:10" x14ac:dyDescent="0.25">
      <c r="A11" t="s">
        <v>15</v>
      </c>
      <c r="B11">
        <v>100221881</v>
      </c>
      <c r="C11" t="s">
        <v>16</v>
      </c>
      <c r="D11" t="s">
        <v>17</v>
      </c>
      <c r="E11">
        <v>1</v>
      </c>
      <c r="F11" s="1">
        <v>150</v>
      </c>
      <c r="G11" t="s">
        <v>98</v>
      </c>
      <c r="I11">
        <f t="shared" si="0"/>
        <v>150</v>
      </c>
    </row>
    <row r="12" spans="1:10" x14ac:dyDescent="0.25">
      <c r="A12" t="s">
        <v>18</v>
      </c>
      <c r="B12">
        <v>100221883</v>
      </c>
      <c r="C12" t="s">
        <v>19</v>
      </c>
      <c r="D12" t="s">
        <v>20</v>
      </c>
      <c r="E12">
        <v>1</v>
      </c>
      <c r="F12" s="1">
        <v>200</v>
      </c>
      <c r="G12" t="s">
        <v>97</v>
      </c>
      <c r="I12">
        <f t="shared" si="0"/>
        <v>200</v>
      </c>
    </row>
    <row r="13" spans="1:10" x14ac:dyDescent="0.25">
      <c r="A13">
        <v>4.4000000000000004</v>
      </c>
      <c r="C13" t="s">
        <v>21</v>
      </c>
      <c r="E13">
        <v>1</v>
      </c>
      <c r="F13" s="1">
        <v>40</v>
      </c>
      <c r="G13" t="s">
        <v>85</v>
      </c>
      <c r="I13">
        <f t="shared" si="0"/>
        <v>40</v>
      </c>
    </row>
    <row r="14" spans="1:10" x14ac:dyDescent="0.25">
      <c r="A14">
        <v>4.5</v>
      </c>
      <c r="B14" t="s">
        <v>6</v>
      </c>
      <c r="C14" t="s">
        <v>22</v>
      </c>
      <c r="D14" t="s">
        <v>70</v>
      </c>
      <c r="E14">
        <v>1</v>
      </c>
      <c r="F14" s="1">
        <v>150</v>
      </c>
      <c r="G14" t="s">
        <v>82</v>
      </c>
      <c r="I14">
        <f t="shared" si="0"/>
        <v>150</v>
      </c>
    </row>
    <row r="15" spans="1:10" x14ac:dyDescent="0.25">
      <c r="A15">
        <v>4.5999999999999996</v>
      </c>
      <c r="C15" t="s">
        <v>23</v>
      </c>
      <c r="E15">
        <v>1</v>
      </c>
      <c r="F15" s="1">
        <v>35</v>
      </c>
      <c r="G15" t="s">
        <v>99</v>
      </c>
      <c r="I15">
        <f t="shared" si="0"/>
        <v>35</v>
      </c>
    </row>
    <row r="16" spans="1:10" x14ac:dyDescent="0.25">
      <c r="A16">
        <v>8</v>
      </c>
      <c r="C16" t="s">
        <v>24</v>
      </c>
      <c r="D16" t="s">
        <v>72</v>
      </c>
      <c r="E16">
        <v>2</v>
      </c>
      <c r="F16" s="2">
        <v>30</v>
      </c>
      <c r="G16" t="s">
        <v>80</v>
      </c>
      <c r="J16">
        <f>E16*F16</f>
        <v>60</v>
      </c>
    </row>
    <row r="17" spans="1:10" s="2" customFormat="1" x14ac:dyDescent="0.25">
      <c r="A17" s="2">
        <v>9</v>
      </c>
      <c r="B17" s="2">
        <v>100222078</v>
      </c>
      <c r="C17" s="2" t="s">
        <v>25</v>
      </c>
      <c r="D17" s="2" t="s">
        <v>26</v>
      </c>
      <c r="E17" s="2">
        <v>1</v>
      </c>
      <c r="J17" s="2">
        <f>SUM(I18:I29)</f>
        <v>890</v>
      </c>
    </row>
    <row r="18" spans="1:10" x14ac:dyDescent="0.25">
      <c r="A18">
        <v>9.1</v>
      </c>
      <c r="C18" t="s">
        <v>27</v>
      </c>
      <c r="E18">
        <v>1</v>
      </c>
      <c r="F18" s="1">
        <v>100</v>
      </c>
      <c r="G18" t="s">
        <v>100</v>
      </c>
      <c r="I18">
        <f t="shared" si="0"/>
        <v>100</v>
      </c>
    </row>
    <row r="19" spans="1:10" x14ac:dyDescent="0.25">
      <c r="A19">
        <v>9.3000000000000007</v>
      </c>
      <c r="C19" t="s">
        <v>28</v>
      </c>
      <c r="E19">
        <v>1</v>
      </c>
      <c r="F19" s="1">
        <v>150</v>
      </c>
      <c r="G19" t="s">
        <v>98</v>
      </c>
      <c r="I19">
        <f t="shared" si="0"/>
        <v>150</v>
      </c>
    </row>
    <row r="20" spans="1:10" x14ac:dyDescent="0.25">
      <c r="A20">
        <v>9.4</v>
      </c>
      <c r="B20">
        <v>100222079</v>
      </c>
      <c r="C20" t="s">
        <v>29</v>
      </c>
      <c r="D20" t="s">
        <v>30</v>
      </c>
      <c r="E20">
        <v>1</v>
      </c>
      <c r="F20" s="1">
        <v>250</v>
      </c>
      <c r="G20" t="s">
        <v>91</v>
      </c>
      <c r="I20">
        <f t="shared" si="0"/>
        <v>250</v>
      </c>
    </row>
    <row r="21" spans="1:10" x14ac:dyDescent="0.25">
      <c r="A21">
        <v>9.5</v>
      </c>
      <c r="C21" t="s">
        <v>31</v>
      </c>
      <c r="E21">
        <v>1</v>
      </c>
      <c r="F21" s="1">
        <v>30</v>
      </c>
      <c r="G21" t="s">
        <v>101</v>
      </c>
      <c r="I21">
        <f t="shared" si="0"/>
        <v>30</v>
      </c>
    </row>
    <row r="22" spans="1:10" x14ac:dyDescent="0.25">
      <c r="A22">
        <v>9.6</v>
      </c>
      <c r="B22">
        <v>100221953</v>
      </c>
      <c r="C22" t="s">
        <v>32</v>
      </c>
      <c r="D22" t="s">
        <v>33</v>
      </c>
      <c r="E22">
        <v>1</v>
      </c>
      <c r="F22" s="1">
        <v>40</v>
      </c>
      <c r="G22" t="s">
        <v>81</v>
      </c>
      <c r="I22">
        <f t="shared" si="0"/>
        <v>40</v>
      </c>
    </row>
    <row r="23" spans="1:10" x14ac:dyDescent="0.25">
      <c r="A23">
        <v>9.8000000000000007</v>
      </c>
      <c r="C23" t="s">
        <v>34</v>
      </c>
      <c r="E23">
        <v>1</v>
      </c>
      <c r="F23" s="1">
        <v>35</v>
      </c>
      <c r="G23" t="s">
        <v>96</v>
      </c>
      <c r="I23">
        <f t="shared" si="0"/>
        <v>35</v>
      </c>
    </row>
    <row r="24" spans="1:10" x14ac:dyDescent="0.25">
      <c r="A24" t="s">
        <v>35</v>
      </c>
      <c r="C24" t="s">
        <v>36</v>
      </c>
      <c r="D24" t="s">
        <v>73</v>
      </c>
      <c r="E24">
        <v>1</v>
      </c>
      <c r="F24" s="1">
        <v>40</v>
      </c>
      <c r="G24" t="s">
        <v>82</v>
      </c>
      <c r="I24">
        <f t="shared" si="0"/>
        <v>40</v>
      </c>
    </row>
    <row r="25" spans="1:10" x14ac:dyDescent="0.25">
      <c r="A25" t="s">
        <v>37</v>
      </c>
      <c r="C25" t="s">
        <v>38</v>
      </c>
      <c r="E25">
        <v>1</v>
      </c>
      <c r="F25" s="1">
        <v>20</v>
      </c>
      <c r="G25" t="s">
        <v>86</v>
      </c>
      <c r="I25">
        <f t="shared" si="0"/>
        <v>20</v>
      </c>
    </row>
    <row r="26" spans="1:10" x14ac:dyDescent="0.25">
      <c r="A26">
        <v>9.1199999999999992</v>
      </c>
      <c r="B26">
        <v>100222086</v>
      </c>
      <c r="C26" t="s">
        <v>39</v>
      </c>
      <c r="D26" t="s">
        <v>40</v>
      </c>
      <c r="E26">
        <v>3</v>
      </c>
      <c r="F26" s="1">
        <v>20</v>
      </c>
      <c r="G26" t="s">
        <v>90</v>
      </c>
      <c r="I26">
        <f t="shared" si="0"/>
        <v>60</v>
      </c>
    </row>
    <row r="27" spans="1:10" x14ac:dyDescent="0.25">
      <c r="A27" t="s">
        <v>41</v>
      </c>
      <c r="B27">
        <v>100222085</v>
      </c>
      <c r="C27" t="s">
        <v>42</v>
      </c>
      <c r="D27" t="s">
        <v>43</v>
      </c>
      <c r="E27">
        <v>1</v>
      </c>
      <c r="F27" s="1">
        <v>35</v>
      </c>
      <c r="G27" t="s">
        <v>96</v>
      </c>
      <c r="I27">
        <f t="shared" si="0"/>
        <v>35</v>
      </c>
    </row>
    <row r="28" spans="1:10" x14ac:dyDescent="0.25">
      <c r="A28" t="s">
        <v>44</v>
      </c>
      <c r="B28">
        <v>100222082</v>
      </c>
      <c r="C28" t="s">
        <v>45</v>
      </c>
      <c r="D28" t="s">
        <v>46</v>
      </c>
      <c r="E28">
        <v>2</v>
      </c>
      <c r="F28" s="1">
        <v>20</v>
      </c>
      <c r="G28" t="s">
        <v>96</v>
      </c>
      <c r="I28">
        <f t="shared" si="0"/>
        <v>40</v>
      </c>
    </row>
    <row r="29" spans="1:10" x14ac:dyDescent="0.25">
      <c r="A29" t="s">
        <v>47</v>
      </c>
      <c r="C29" t="s">
        <v>48</v>
      </c>
      <c r="E29">
        <v>3</v>
      </c>
      <c r="F29" s="1">
        <v>30</v>
      </c>
      <c r="G29" t="s">
        <v>96</v>
      </c>
      <c r="I29">
        <f t="shared" si="0"/>
        <v>90</v>
      </c>
    </row>
    <row r="30" spans="1:10" s="2" customFormat="1" x14ac:dyDescent="0.25">
      <c r="A30" s="2">
        <v>10</v>
      </c>
      <c r="B30" s="2">
        <v>100221871</v>
      </c>
      <c r="C30" s="2" t="s">
        <v>49</v>
      </c>
      <c r="D30" s="2" t="s">
        <v>50</v>
      </c>
      <c r="E30" s="2">
        <v>1</v>
      </c>
      <c r="J30" s="2">
        <f>SUM(I31:I37)</f>
        <v>195</v>
      </c>
    </row>
    <row r="31" spans="1:10" x14ac:dyDescent="0.25">
      <c r="A31">
        <v>10.199999999999999</v>
      </c>
      <c r="C31" t="s">
        <v>51</v>
      </c>
      <c r="E31">
        <v>1</v>
      </c>
      <c r="F31" s="1">
        <v>100</v>
      </c>
      <c r="G31" t="s">
        <v>82</v>
      </c>
      <c r="I31">
        <f t="shared" si="0"/>
        <v>100</v>
      </c>
    </row>
    <row r="32" spans="1:10" x14ac:dyDescent="0.25">
      <c r="A32">
        <v>10.3</v>
      </c>
      <c r="C32" t="s">
        <v>52</v>
      </c>
      <c r="E32">
        <v>1</v>
      </c>
      <c r="F32" s="1">
        <v>20</v>
      </c>
      <c r="G32" t="s">
        <v>102</v>
      </c>
      <c r="I32">
        <f t="shared" si="0"/>
        <v>20</v>
      </c>
    </row>
    <row r="33" spans="1:10" x14ac:dyDescent="0.25">
      <c r="A33">
        <v>10.7</v>
      </c>
      <c r="C33" t="s">
        <v>53</v>
      </c>
      <c r="E33">
        <v>1</v>
      </c>
      <c r="F33" s="1">
        <v>15</v>
      </c>
      <c r="G33" t="s">
        <v>85</v>
      </c>
      <c r="I33">
        <f t="shared" si="0"/>
        <v>15</v>
      </c>
    </row>
    <row r="34" spans="1:10" x14ac:dyDescent="0.25">
      <c r="A34">
        <v>10.8</v>
      </c>
      <c r="C34" t="s">
        <v>54</v>
      </c>
      <c r="E34">
        <v>1</v>
      </c>
      <c r="F34" s="1">
        <v>20</v>
      </c>
      <c r="G34" t="s">
        <v>102</v>
      </c>
      <c r="I34">
        <f t="shared" si="0"/>
        <v>20</v>
      </c>
    </row>
    <row r="35" spans="1:10" x14ac:dyDescent="0.25">
      <c r="A35">
        <v>10.11</v>
      </c>
      <c r="C35" t="s">
        <v>55</v>
      </c>
      <c r="D35" t="s">
        <v>87</v>
      </c>
      <c r="E35">
        <v>1</v>
      </c>
      <c r="F35" s="1">
        <v>15</v>
      </c>
      <c r="G35" t="s">
        <v>88</v>
      </c>
      <c r="I35">
        <f t="shared" si="0"/>
        <v>15</v>
      </c>
    </row>
    <row r="36" spans="1:10" x14ac:dyDescent="0.25">
      <c r="A36">
        <v>10.119999999999999</v>
      </c>
      <c r="B36">
        <v>100222086</v>
      </c>
      <c r="C36" t="s">
        <v>39</v>
      </c>
      <c r="D36" t="s">
        <v>40</v>
      </c>
      <c r="E36">
        <v>1</v>
      </c>
      <c r="F36" s="1">
        <v>10</v>
      </c>
      <c r="G36" t="s">
        <v>90</v>
      </c>
      <c r="I36">
        <f t="shared" si="0"/>
        <v>10</v>
      </c>
    </row>
    <row r="37" spans="1:10" x14ac:dyDescent="0.25">
      <c r="A37">
        <v>10.130000000000001</v>
      </c>
      <c r="C37" t="s">
        <v>56</v>
      </c>
      <c r="E37">
        <v>1</v>
      </c>
      <c r="F37" s="1">
        <v>15</v>
      </c>
      <c r="G37" t="s">
        <v>85</v>
      </c>
      <c r="I37">
        <f t="shared" si="0"/>
        <v>15</v>
      </c>
    </row>
    <row r="38" spans="1:10" x14ac:dyDescent="0.25">
      <c r="A38">
        <v>13</v>
      </c>
      <c r="C38" t="s">
        <v>74</v>
      </c>
      <c r="E38">
        <v>2</v>
      </c>
      <c r="F38" s="2">
        <v>30</v>
      </c>
      <c r="G38" t="s">
        <v>79</v>
      </c>
      <c r="J38">
        <f>E38*F38</f>
        <v>60</v>
      </c>
    </row>
    <row r="39" spans="1:10" x14ac:dyDescent="0.25">
      <c r="A39">
        <v>14</v>
      </c>
      <c r="C39" t="s">
        <v>57</v>
      </c>
      <c r="E39">
        <v>1</v>
      </c>
      <c r="F39" s="2">
        <v>200</v>
      </c>
      <c r="G39" t="s">
        <v>92</v>
      </c>
      <c r="J39">
        <f>E39*F39</f>
        <v>200</v>
      </c>
    </row>
    <row r="40" spans="1:10" s="2" customFormat="1" x14ac:dyDescent="0.25">
      <c r="A40" s="2">
        <v>15</v>
      </c>
      <c r="B40" s="2">
        <v>100221869</v>
      </c>
      <c r="C40" s="2" t="s">
        <v>58</v>
      </c>
      <c r="D40" s="2" t="s">
        <v>59</v>
      </c>
      <c r="E40" s="2">
        <v>1</v>
      </c>
      <c r="J40" s="2">
        <f>SUM(I41:I45)</f>
        <v>1358</v>
      </c>
    </row>
    <row r="41" spans="1:10" x14ac:dyDescent="0.25">
      <c r="A41">
        <v>15.1</v>
      </c>
      <c r="B41">
        <v>100221887</v>
      </c>
      <c r="C41" t="s">
        <v>60</v>
      </c>
      <c r="D41" t="s">
        <v>61</v>
      </c>
      <c r="E41">
        <v>12</v>
      </c>
      <c r="F41" s="1">
        <v>9</v>
      </c>
      <c r="G41" t="s">
        <v>101</v>
      </c>
      <c r="I41">
        <f t="shared" si="0"/>
        <v>108</v>
      </c>
    </row>
    <row r="42" spans="1:10" x14ac:dyDescent="0.25">
      <c r="A42">
        <v>15.4</v>
      </c>
      <c r="C42" t="s">
        <v>62</v>
      </c>
      <c r="E42">
        <v>1</v>
      </c>
      <c r="F42" s="1">
        <v>300</v>
      </c>
      <c r="G42" t="s">
        <v>98</v>
      </c>
      <c r="I42">
        <f t="shared" si="0"/>
        <v>300</v>
      </c>
    </row>
    <row r="43" spans="1:10" x14ac:dyDescent="0.25">
      <c r="A43">
        <v>15.5</v>
      </c>
      <c r="C43" t="s">
        <v>63</v>
      </c>
      <c r="E43">
        <v>2</v>
      </c>
      <c r="F43" s="1">
        <v>250</v>
      </c>
      <c r="G43" t="s">
        <v>98</v>
      </c>
      <c r="I43">
        <f t="shared" si="0"/>
        <v>500</v>
      </c>
    </row>
    <row r="44" spans="1:10" x14ac:dyDescent="0.25">
      <c r="A44">
        <v>15.6</v>
      </c>
      <c r="C44" t="s">
        <v>64</v>
      </c>
      <c r="E44">
        <v>1</v>
      </c>
      <c r="F44" s="1">
        <v>150</v>
      </c>
      <c r="G44" t="s">
        <v>103</v>
      </c>
      <c r="I44">
        <f t="shared" si="0"/>
        <v>150</v>
      </c>
    </row>
    <row r="45" spans="1:10" x14ac:dyDescent="0.25">
      <c r="A45">
        <v>15.7</v>
      </c>
      <c r="C45" t="s">
        <v>65</v>
      </c>
      <c r="E45">
        <v>1</v>
      </c>
      <c r="F45" s="1">
        <v>300</v>
      </c>
      <c r="G45" t="s">
        <v>98</v>
      </c>
      <c r="I45">
        <f t="shared" si="0"/>
        <v>300</v>
      </c>
    </row>
    <row r="46" spans="1:10" x14ac:dyDescent="0.25">
      <c r="A46">
        <v>16</v>
      </c>
      <c r="C46" t="s">
        <v>66</v>
      </c>
      <c r="E46">
        <v>1</v>
      </c>
      <c r="F46" s="2">
        <v>100</v>
      </c>
      <c r="G46" t="s">
        <v>89</v>
      </c>
      <c r="J46">
        <f t="shared" ref="J46:J53" si="1">E46*F46</f>
        <v>100</v>
      </c>
    </row>
    <row r="47" spans="1:10" x14ac:dyDescent="0.25">
      <c r="A47">
        <v>17</v>
      </c>
      <c r="C47" t="s">
        <v>67</v>
      </c>
      <c r="E47">
        <v>1</v>
      </c>
      <c r="F47" s="2">
        <v>200</v>
      </c>
      <c r="G47" t="s">
        <v>91</v>
      </c>
      <c r="J47">
        <f t="shared" si="1"/>
        <v>200</v>
      </c>
    </row>
    <row r="48" spans="1:10" x14ac:dyDescent="0.25">
      <c r="A48">
        <v>18</v>
      </c>
      <c r="C48" t="s">
        <v>75</v>
      </c>
      <c r="E48">
        <v>1</v>
      </c>
      <c r="F48" s="2">
        <v>200</v>
      </c>
      <c r="G48" t="s">
        <v>91</v>
      </c>
      <c r="J48">
        <f t="shared" si="1"/>
        <v>200</v>
      </c>
    </row>
    <row r="49" spans="1:10" x14ac:dyDescent="0.25">
      <c r="A49">
        <v>19</v>
      </c>
      <c r="C49" t="s">
        <v>76</v>
      </c>
      <c r="E49">
        <v>1</v>
      </c>
      <c r="F49" s="2">
        <v>50</v>
      </c>
      <c r="G49" t="s">
        <v>93</v>
      </c>
      <c r="J49">
        <f t="shared" si="1"/>
        <v>50</v>
      </c>
    </row>
    <row r="50" spans="1:10" x14ac:dyDescent="0.25">
      <c r="A50">
        <v>20</v>
      </c>
      <c r="C50" t="s">
        <v>77</v>
      </c>
      <c r="E50">
        <v>2</v>
      </c>
      <c r="F50" s="2">
        <v>50</v>
      </c>
      <c r="G50" t="s">
        <v>93</v>
      </c>
      <c r="J50">
        <f t="shared" si="1"/>
        <v>100</v>
      </c>
    </row>
    <row r="51" spans="1:10" x14ac:dyDescent="0.25">
      <c r="A51">
        <v>21</v>
      </c>
      <c r="C51" t="s">
        <v>78</v>
      </c>
      <c r="E51">
        <v>1</v>
      </c>
      <c r="F51" s="2">
        <v>200</v>
      </c>
      <c r="G51" t="s">
        <v>90</v>
      </c>
      <c r="J51">
        <f t="shared" si="1"/>
        <v>200</v>
      </c>
    </row>
    <row r="52" spans="1:10" x14ac:dyDescent="0.25">
      <c r="A52">
        <v>22</v>
      </c>
      <c r="C52" t="s">
        <v>83</v>
      </c>
      <c r="E52">
        <v>3</v>
      </c>
      <c r="F52" s="2">
        <v>12</v>
      </c>
      <c r="G52" t="s">
        <v>94</v>
      </c>
      <c r="J52">
        <f t="shared" si="1"/>
        <v>36</v>
      </c>
    </row>
    <row r="53" spans="1:10" x14ac:dyDescent="0.25">
      <c r="A53">
        <v>23</v>
      </c>
      <c r="C53" t="s">
        <v>84</v>
      </c>
      <c r="E53">
        <v>2</v>
      </c>
      <c r="F53" s="2">
        <v>150</v>
      </c>
      <c r="G53" t="s">
        <v>95</v>
      </c>
      <c r="J53">
        <f t="shared" si="1"/>
        <v>300</v>
      </c>
    </row>
    <row r="54" spans="1:10" x14ac:dyDescent="0.25">
      <c r="I54" t="s">
        <v>105</v>
      </c>
      <c r="J54">
        <f>SUM(J6:J53)</f>
        <v>5124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100222090 FIDO As Purchased BOM</vt:lpstr>
      <vt:lpstr>100222090 READI-Net Sampler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Nicholson</dc:creator>
  <cp:lastModifiedBy>Enoch Nicholson</cp:lastModifiedBy>
  <dcterms:created xsi:type="dcterms:W3CDTF">2024-03-30T01:09:05Z</dcterms:created>
  <dcterms:modified xsi:type="dcterms:W3CDTF">2024-11-20T16:25:13Z</dcterms:modified>
</cp:coreProperties>
</file>