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15" i="2"/>
  <c r="C7"/>
  <c r="C6"/>
  <c r="C8" s="1"/>
  <c r="E3"/>
  <c r="F1" i="1"/>
  <c r="D14"/>
  <c r="D17" s="1"/>
  <c r="D12"/>
  <c r="D11"/>
  <c r="D9"/>
  <c r="D3"/>
  <c r="D5" s="1"/>
  <c r="C10" i="2" l="1"/>
  <c r="C13"/>
  <c r="C11"/>
</calcChain>
</file>

<file path=xl/sharedStrings.xml><?xml version="1.0" encoding="utf-8"?>
<sst xmlns="http://schemas.openxmlformats.org/spreadsheetml/2006/main" count="49" uniqueCount="33">
  <si>
    <t>Minimum debri dia</t>
  </si>
  <si>
    <t>face angle</t>
  </si>
  <si>
    <t>deg</t>
  </si>
  <si>
    <t>in</t>
  </si>
  <si>
    <t>Oring comp</t>
  </si>
  <si>
    <t>Total clear</t>
  </si>
  <si>
    <t>Vert clear</t>
  </si>
  <si>
    <t xml:space="preserve">Travel </t>
  </si>
  <si>
    <t>pass</t>
  </si>
  <si>
    <t>stem</t>
  </si>
  <si>
    <t>land</t>
  </si>
  <si>
    <t>Bore radius</t>
  </si>
  <si>
    <t>Outer oring dia</t>
  </si>
  <si>
    <t>Inside oring dia</t>
  </si>
  <si>
    <t>oring groove width</t>
  </si>
  <si>
    <t>face rad</t>
  </si>
  <si>
    <t>mm</t>
  </si>
  <si>
    <t>Thru Bore</t>
  </si>
  <si>
    <t>Min Stem</t>
  </si>
  <si>
    <t>Clearance</t>
  </si>
  <si>
    <t>Contact OD</t>
  </si>
  <si>
    <t>Pressure area</t>
  </si>
  <si>
    <t>in^2</t>
  </si>
  <si>
    <t>Contact Area</t>
  </si>
  <si>
    <t>Bore Area</t>
  </si>
  <si>
    <t>Pressure</t>
  </si>
  <si>
    <t>psi</t>
  </si>
  <si>
    <t>Contact pressure</t>
  </si>
  <si>
    <t xml:space="preserve">Force </t>
  </si>
  <si>
    <t>lbf</t>
  </si>
  <si>
    <t>Open Pressure</t>
  </si>
  <si>
    <t>Shutoff pressure</t>
  </si>
  <si>
    <t>Over P Force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</si>
</sst>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selection activeCell="D15" sqref="D15"/>
    </sheetView>
  </sheetViews>
  <sheetFormatPr defaultRowHeight="15"/>
  <sheetData>
    <row r="1" spans="1:7">
      <c r="A1" t="s">
        <v>0</v>
      </c>
      <c r="D1">
        <v>7.0000000000000007E-2</v>
      </c>
      <c r="E1" t="s">
        <v>3</v>
      </c>
      <c r="F1">
        <f>D1*25.4</f>
        <v>1.778</v>
      </c>
      <c r="G1" t="s">
        <v>16</v>
      </c>
    </row>
    <row r="2" spans="1:7">
      <c r="A2" t="s">
        <v>4</v>
      </c>
      <c r="D2">
        <v>2.5000000000000001E-2</v>
      </c>
      <c r="E2" t="s">
        <v>3</v>
      </c>
    </row>
    <row r="3" spans="1:7">
      <c r="A3" t="s">
        <v>5</v>
      </c>
      <c r="D3">
        <f>D2+D1</f>
        <v>9.5000000000000001E-2</v>
      </c>
      <c r="E3" t="s">
        <v>3</v>
      </c>
    </row>
    <row r="4" spans="1:7">
      <c r="A4" t="s">
        <v>1</v>
      </c>
      <c r="D4">
        <v>65</v>
      </c>
      <c r="E4" t="s">
        <v>2</v>
      </c>
    </row>
    <row r="5" spans="1:7">
      <c r="A5" t="s">
        <v>6</v>
      </c>
      <c r="D5">
        <f>D3/SIN(RADIANS(D4))</f>
        <v>0.10482090230143672</v>
      </c>
      <c r="E5" t="s">
        <v>3</v>
      </c>
    </row>
    <row r="7" spans="1:7">
      <c r="A7" t="s">
        <v>7</v>
      </c>
      <c r="D7">
        <v>0.125</v>
      </c>
      <c r="E7" t="s">
        <v>3</v>
      </c>
    </row>
    <row r="9" spans="1:7">
      <c r="A9" t="s">
        <v>11</v>
      </c>
      <c r="D9" s="1">
        <f>7/16/2</f>
        <v>0.21875</v>
      </c>
    </row>
    <row r="10" spans="1:7">
      <c r="A10" t="s">
        <v>8</v>
      </c>
      <c r="D10">
        <v>7.0000000000000007E-2</v>
      </c>
    </row>
    <row r="11" spans="1:7">
      <c r="A11" t="s">
        <v>15</v>
      </c>
      <c r="D11">
        <f>D9-D10</f>
        <v>0.14874999999999999</v>
      </c>
    </row>
    <row r="12" spans="1:7">
      <c r="A12" t="s">
        <v>12</v>
      </c>
      <c r="D12">
        <f>D11</f>
        <v>0.14874999999999999</v>
      </c>
    </row>
    <row r="13" spans="1:7">
      <c r="A13" t="s">
        <v>14</v>
      </c>
      <c r="D13">
        <v>3.5000000000000003E-2</v>
      </c>
    </row>
    <row r="14" spans="1:7">
      <c r="A14" t="s">
        <v>13</v>
      </c>
      <c r="D14">
        <f>D12-D13</f>
        <v>0.11374999999999999</v>
      </c>
    </row>
    <row r="15" spans="1:7">
      <c r="A15" t="s">
        <v>10</v>
      </c>
      <c r="D15">
        <v>0.03</v>
      </c>
    </row>
    <row r="16" spans="1:7">
      <c r="A16" t="s">
        <v>8</v>
      </c>
      <c r="D16">
        <v>7.0000000000000007E-2</v>
      </c>
    </row>
    <row r="17" spans="1:7">
      <c r="A17" t="s">
        <v>9</v>
      </c>
      <c r="D17">
        <f>D14-D15-D16</f>
        <v>1.3749999999999984E-2</v>
      </c>
    </row>
    <row r="21" spans="1:7">
      <c r="G21">
        <v>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tabSelected="1" workbookViewId="0">
      <selection activeCell="A17" sqref="A17"/>
    </sheetView>
  </sheetViews>
  <sheetFormatPr defaultRowHeight="15"/>
  <sheetData>
    <row r="1" spans="1:6">
      <c r="A1" t="s">
        <v>17</v>
      </c>
      <c r="C1">
        <v>0.25</v>
      </c>
      <c r="D1" t="s">
        <v>3</v>
      </c>
    </row>
    <row r="2" spans="1:6">
      <c r="A2" t="s">
        <v>18</v>
      </c>
      <c r="D2" t="s">
        <v>3</v>
      </c>
    </row>
    <row r="3" spans="1:6">
      <c r="A3" t="s">
        <v>19</v>
      </c>
      <c r="E3">
        <f>C3*25.4</f>
        <v>0</v>
      </c>
      <c r="F3" t="s">
        <v>16</v>
      </c>
    </row>
    <row r="5" spans="1:6">
      <c r="A5" t="s">
        <v>20</v>
      </c>
      <c r="C5">
        <v>0.28000000000000003</v>
      </c>
    </row>
    <row r="6" spans="1:6">
      <c r="A6" t="s">
        <v>21</v>
      </c>
      <c r="C6">
        <f>3.1416/4*C5^2</f>
        <v>6.157536000000001E-2</v>
      </c>
      <c r="D6" t="s">
        <v>22</v>
      </c>
    </row>
    <row r="7" spans="1:6">
      <c r="A7" t="s">
        <v>24</v>
      </c>
      <c r="C7">
        <f>3.1416/4*C1^2</f>
        <v>4.9087499999999999E-2</v>
      </c>
      <c r="D7" t="s">
        <v>22</v>
      </c>
    </row>
    <row r="8" spans="1:6">
      <c r="A8" t="s">
        <v>23</v>
      </c>
      <c r="C8">
        <f>C6-C7</f>
        <v>1.248786000000001E-2</v>
      </c>
      <c r="D8" t="s">
        <v>22</v>
      </c>
    </row>
    <row r="9" spans="1:6">
      <c r="A9" t="s">
        <v>25</v>
      </c>
      <c r="C9">
        <v>9000</v>
      </c>
      <c r="D9" t="s">
        <v>26</v>
      </c>
    </row>
    <row r="10" spans="1:6">
      <c r="A10" t="s">
        <v>28</v>
      </c>
      <c r="C10">
        <f>C9*C6</f>
        <v>554.17824000000007</v>
      </c>
      <c r="D10" t="s">
        <v>29</v>
      </c>
    </row>
    <row r="11" spans="1:6">
      <c r="A11" t="s">
        <v>27</v>
      </c>
      <c r="C11">
        <f>C9*C6/C8</f>
        <v>44377.35849056601</v>
      </c>
      <c r="D11" t="s">
        <v>26</v>
      </c>
    </row>
    <row r="12" spans="1:6">
      <c r="A12" t="s">
        <v>30</v>
      </c>
      <c r="C12">
        <v>75</v>
      </c>
      <c r="D12" t="s">
        <v>26</v>
      </c>
    </row>
    <row r="13" spans="1:6">
      <c r="A13" t="s">
        <v>28</v>
      </c>
      <c r="C13">
        <f>C12*C6</f>
        <v>4.6181520000000011</v>
      </c>
      <c r="D13" t="s">
        <v>29</v>
      </c>
    </row>
    <row r="14" spans="1:6">
      <c r="A14" t="s">
        <v>31</v>
      </c>
      <c r="C14">
        <v>75</v>
      </c>
      <c r="D14" t="s">
        <v>26</v>
      </c>
    </row>
    <row r="15" spans="1:6">
      <c r="A15" t="s">
        <v>32</v>
      </c>
      <c r="C15">
        <f>C14*C7</f>
        <v>3.6815625000000001</v>
      </c>
      <c r="D15" t="s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2010-07-27T17:28:16Z</dcterms:modified>
</cp:coreProperties>
</file>