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4" i="1" l="1"/>
  <c r="B20" i="1" s="1"/>
  <c r="D13" i="1"/>
  <c r="E13" i="1" s="1"/>
  <c r="F13" i="1" s="1"/>
  <c r="C13" i="1"/>
  <c r="E11" i="1"/>
  <c r="F11" i="1" s="1"/>
  <c r="C11" i="1"/>
  <c r="D14" i="1" l="1"/>
  <c r="D20" i="1" s="1"/>
  <c r="E16" i="1"/>
  <c r="C16" i="1"/>
  <c r="E12" i="1"/>
  <c r="F12" i="1" s="1"/>
  <c r="C12" i="1"/>
  <c r="E10" i="1"/>
  <c r="F10" i="1" s="1"/>
  <c r="E9" i="1"/>
  <c r="E14" i="1" s="1"/>
  <c r="C10" i="1"/>
  <c r="C9" i="1"/>
  <c r="C14" i="1" s="1"/>
  <c r="F16" i="1" l="1"/>
  <c r="E20" i="1"/>
  <c r="C20" i="1"/>
  <c r="F9" i="1"/>
  <c r="F14" i="1" s="1"/>
  <c r="F20" i="1" l="1"/>
  <c r="F22" i="1" s="1"/>
</calcChain>
</file>

<file path=xl/sharedStrings.xml><?xml version="1.0" encoding="utf-8"?>
<sst xmlns="http://schemas.openxmlformats.org/spreadsheetml/2006/main" count="27" uniqueCount="26">
  <si>
    <t>Component</t>
  </si>
  <si>
    <t>Mass</t>
  </si>
  <si>
    <t>kg</t>
  </si>
  <si>
    <t>lbs</t>
  </si>
  <si>
    <t>Disp</t>
  </si>
  <si>
    <t>Wet Weight</t>
  </si>
  <si>
    <t>kg/m^3</t>
  </si>
  <si>
    <t xml:space="preserve">grav = </t>
  </si>
  <si>
    <t>m/s^2</t>
  </si>
  <si>
    <t>ESP in Shallow housing</t>
  </si>
  <si>
    <t>m^3</t>
  </si>
  <si>
    <t>N</t>
  </si>
  <si>
    <t>Battery Housings (each)</t>
  </si>
  <si>
    <t>Number of Batt Housings</t>
  </si>
  <si>
    <t>Totals</t>
  </si>
  <si>
    <t>CTD (shallow 19+)</t>
  </si>
  <si>
    <t>Target</t>
  </si>
  <si>
    <t>Delta</t>
  </si>
  <si>
    <t>ESP itself weighs 110lbs with reagents, pucks, etc.  Measured on 8/22/15</t>
  </si>
  <si>
    <t>Base And Lift Hardware</t>
  </si>
  <si>
    <t>Double Bale Weldment</t>
  </si>
  <si>
    <t>Sub Total (ESP in Frame)</t>
  </si>
  <si>
    <t>Number of Lead Bricks</t>
  </si>
  <si>
    <t>Ballast Bricks (each)</t>
  </si>
  <si>
    <t>Not included in Solidworks model</t>
  </si>
  <si>
    <t>rho_sw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</si>
</sst>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5" fontId="0" fillId="0" borderId="0" xfId="0" applyNumberForma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D17" sqref="D17"/>
    </sheetView>
  </sheetViews>
  <sheetFormatPr defaultRowHeight="15" x14ac:dyDescent="0.25"/>
  <cols>
    <col min="1" max="1" width="27" customWidth="1"/>
    <col min="2" max="3" width="11.42578125" customWidth="1"/>
    <col min="4" max="4" width="11.5703125" customWidth="1"/>
    <col min="5" max="6" width="11.42578125" customWidth="1"/>
  </cols>
  <sheetData>
    <row r="1" spans="1:7" x14ac:dyDescent="0.25">
      <c r="A1" s="14" t="s">
        <v>7</v>
      </c>
      <c r="B1">
        <v>9.8000000000000007</v>
      </c>
      <c r="C1" t="s">
        <v>8</v>
      </c>
    </row>
    <row r="2" spans="1:7" x14ac:dyDescent="0.25">
      <c r="A2" s="14" t="s">
        <v>25</v>
      </c>
      <c r="B2">
        <v>1025</v>
      </c>
      <c r="C2" t="s">
        <v>6</v>
      </c>
    </row>
    <row r="4" spans="1:7" x14ac:dyDescent="0.25">
      <c r="A4" s="14" t="s">
        <v>13</v>
      </c>
      <c r="B4">
        <v>2</v>
      </c>
    </row>
    <row r="5" spans="1:7" x14ac:dyDescent="0.25">
      <c r="A5" s="14" t="s">
        <v>22</v>
      </c>
      <c r="B5">
        <v>10</v>
      </c>
    </row>
    <row r="7" spans="1:7" x14ac:dyDescent="0.25">
      <c r="A7" s="1"/>
      <c r="B7" s="7" t="s">
        <v>1</v>
      </c>
      <c r="C7" s="7"/>
      <c r="D7" s="2" t="s">
        <v>4</v>
      </c>
      <c r="E7" s="7" t="s">
        <v>5</v>
      </c>
      <c r="F7" s="7"/>
    </row>
    <row r="8" spans="1:7" x14ac:dyDescent="0.25">
      <c r="A8" s="1" t="s">
        <v>0</v>
      </c>
      <c r="B8" s="2" t="s">
        <v>2</v>
      </c>
      <c r="C8" s="2" t="s">
        <v>3</v>
      </c>
      <c r="D8" s="2" t="s">
        <v>10</v>
      </c>
      <c r="E8" s="2" t="s">
        <v>11</v>
      </c>
      <c r="F8" s="2" t="s">
        <v>3</v>
      </c>
    </row>
    <row r="9" spans="1:7" x14ac:dyDescent="0.25">
      <c r="A9" s="8" t="s">
        <v>9</v>
      </c>
      <c r="B9" s="9">
        <v>120</v>
      </c>
      <c r="C9" s="9">
        <f t="shared" ref="C9:C13" si="0">+B9*2.2</f>
        <v>264</v>
      </c>
      <c r="D9" s="10">
        <v>0.248</v>
      </c>
      <c r="E9" s="9">
        <f>+(B9-D9*$B$2)*$B$1</f>
        <v>-1315.16</v>
      </c>
      <c r="F9" s="9">
        <f>+E9/4.45</f>
        <v>-295.54157303370789</v>
      </c>
      <c r="G9" t="s">
        <v>18</v>
      </c>
    </row>
    <row r="10" spans="1:7" x14ac:dyDescent="0.25">
      <c r="A10" s="8" t="s">
        <v>12</v>
      </c>
      <c r="B10" s="9">
        <v>18.239999999999998</v>
      </c>
      <c r="C10" s="9">
        <f t="shared" si="0"/>
        <v>40.128</v>
      </c>
      <c r="D10" s="10">
        <v>1.4E-2</v>
      </c>
      <c r="E10" s="9">
        <f>+(B10-D10*$B$2)*$B$1</f>
        <v>38.121999999999993</v>
      </c>
      <c r="F10" s="9">
        <f>+E10/4.45</f>
        <v>8.5667415730337062</v>
      </c>
    </row>
    <row r="11" spans="1:7" x14ac:dyDescent="0.25">
      <c r="A11" s="8" t="s">
        <v>19</v>
      </c>
      <c r="B11" s="9">
        <v>90.5</v>
      </c>
      <c r="C11" s="9">
        <f t="shared" si="0"/>
        <v>199.10000000000002</v>
      </c>
      <c r="D11" s="10">
        <v>7.3999999999999996E-2</v>
      </c>
      <c r="E11" s="9">
        <f t="shared" ref="E11" si="1">+(B11-D11*$B$2)*$B$1</f>
        <v>143.57000000000008</v>
      </c>
      <c r="F11" s="9">
        <f t="shared" ref="F11" si="2">+E11/4.45</f>
        <v>32.26292134831462</v>
      </c>
    </row>
    <row r="12" spans="1:7" x14ac:dyDescent="0.25">
      <c r="A12" s="8" t="s">
        <v>15</v>
      </c>
      <c r="B12" s="9">
        <v>7.3</v>
      </c>
      <c r="C12" s="9">
        <f t="shared" si="0"/>
        <v>16.060000000000002</v>
      </c>
      <c r="D12" s="10">
        <v>4.8999999999999998E-3</v>
      </c>
      <c r="E12" s="9">
        <f>+(B12-D12*$B$2)*$B$1</f>
        <v>22.319500000000001</v>
      </c>
      <c r="F12" s="9">
        <f>+E12/4.45</f>
        <v>5.0156179775280902</v>
      </c>
      <c r="G12" t="s">
        <v>24</v>
      </c>
    </row>
    <row r="13" spans="1:7" x14ac:dyDescent="0.25">
      <c r="A13" s="8" t="s">
        <v>23</v>
      </c>
      <c r="B13" s="9">
        <v>11.5</v>
      </c>
      <c r="C13" s="9">
        <f t="shared" si="0"/>
        <v>25.3</v>
      </c>
      <c r="D13" s="10">
        <f>0.00104</f>
        <v>1.0399999999999999E-3</v>
      </c>
      <c r="E13" s="9">
        <f>+(B13-D13*$B$2)*$B$1</f>
        <v>102.25320000000002</v>
      </c>
      <c r="F13" s="9">
        <f>+E13/4.45</f>
        <v>22.978247191011238</v>
      </c>
    </row>
    <row r="14" spans="1:7" x14ac:dyDescent="0.25">
      <c r="A14" s="11" t="s">
        <v>21</v>
      </c>
      <c r="B14" s="12">
        <f>+B9+$B$4*B10+B11+B12+$B$5*B13</f>
        <v>369.28</v>
      </c>
      <c r="C14" s="12">
        <f>+C9+$B$4*C10+C11+C12+$B$5*C13</f>
        <v>812.41599999999994</v>
      </c>
      <c r="D14" s="13">
        <f>+D9+$B$4*D10+D11+D12+$B$5*D13</f>
        <v>0.36530000000000007</v>
      </c>
      <c r="E14" s="12">
        <f>+E9+$B$4*E10+E11+E12+$B$5*E13</f>
        <v>-50.494499999999789</v>
      </c>
      <c r="F14" s="12">
        <f>+F9+$B$4*F10+F11+F12+$B$5*F13</f>
        <v>-11.347078651685393</v>
      </c>
    </row>
    <row r="15" spans="1:7" x14ac:dyDescent="0.25">
      <c r="A15" s="3"/>
      <c r="B15" s="5"/>
      <c r="C15" s="5"/>
      <c r="D15" s="4"/>
      <c r="E15" s="5"/>
      <c r="F15" s="5"/>
    </row>
    <row r="16" spans="1:7" x14ac:dyDescent="0.25">
      <c r="A16" s="8" t="s">
        <v>20</v>
      </c>
      <c r="B16" s="9">
        <v>66</v>
      </c>
      <c r="C16" s="9">
        <f>+B16*2.2</f>
        <v>145.20000000000002</v>
      </c>
      <c r="D16" s="10">
        <v>8.2500000000000004E-3</v>
      </c>
      <c r="E16" s="9">
        <f>+(B16-D16*$B$2)*$B$1</f>
        <v>563.92875000000004</v>
      </c>
      <c r="F16" s="9">
        <f>+E16/4.45</f>
        <v>126.72556179775282</v>
      </c>
    </row>
    <row r="17" spans="1:6" x14ac:dyDescent="0.25">
      <c r="A17" s="3"/>
      <c r="B17" s="5"/>
      <c r="C17" s="5"/>
      <c r="D17" s="4"/>
      <c r="E17" s="5"/>
      <c r="F17" s="5"/>
    </row>
    <row r="18" spans="1:6" x14ac:dyDescent="0.25">
      <c r="A18" s="3"/>
      <c r="B18" s="5"/>
      <c r="C18" s="5"/>
      <c r="D18" s="4"/>
      <c r="E18" s="5"/>
      <c r="F18" s="5"/>
    </row>
    <row r="19" spans="1:6" x14ac:dyDescent="0.25">
      <c r="A19" s="3"/>
      <c r="B19" s="5"/>
      <c r="C19" s="5"/>
      <c r="D19" s="4"/>
      <c r="E19" s="5"/>
      <c r="F19" s="5"/>
    </row>
    <row r="20" spans="1:6" x14ac:dyDescent="0.25">
      <c r="A20" s="11" t="s">
        <v>14</v>
      </c>
      <c r="B20" s="12">
        <f>+B16+B14</f>
        <v>435.28</v>
      </c>
      <c r="C20" s="12">
        <f>+C16+C14</f>
        <v>957.61599999999999</v>
      </c>
      <c r="D20" s="12">
        <f>+D16+D14</f>
        <v>0.37355000000000005</v>
      </c>
      <c r="E20" s="12">
        <f>+E16+E14</f>
        <v>513.43425000000025</v>
      </c>
      <c r="F20" s="12">
        <f>+F16+F14</f>
        <v>115.37848314606742</v>
      </c>
    </row>
    <row r="21" spans="1:6" x14ac:dyDescent="0.25">
      <c r="A21" t="s">
        <v>16</v>
      </c>
      <c r="F21">
        <v>170</v>
      </c>
    </row>
    <row r="22" spans="1:6" x14ac:dyDescent="0.25">
      <c r="A22" t="s">
        <v>17</v>
      </c>
      <c r="E22" s="6"/>
      <c r="F22" s="6">
        <f>+F20-F21</f>
        <v>-54.621516853932576</v>
      </c>
    </row>
  </sheetData>
  <mergeCells count="2">
    <mergeCell ref="B7:C7"/>
    <mergeCell ref="E7:F7"/>
  </mergeCells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2015-09-12T22:40:26Z</dcterms:modified>
</cp:coreProperties>
</file>