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22335" windowHeight="15450" activeTab="2"/>
  </bookViews>
  <sheets>
    <sheet name="DelMarMooringWeightAndBalance" sheetId="1" r:id="rId1"/>
    <sheet name="StretchHoseHorizontalTest-Pre" sheetId="2" r:id="rId2"/>
    <sheet name="StretchHoseHorizontalTest-Post" sheetId="3" r:id="rId3"/>
  </sheets>
  <calcPr calcId="145621"/>
</workbook>
</file>

<file path=xl/calcChain.xml><?xml version="1.0" encoding="utf-8"?>
<calcChain xmlns="http://schemas.openxmlformats.org/spreadsheetml/2006/main">
  <c r="D9" i="1" l="1"/>
  <c r="C31" i="1" l="1"/>
  <c r="D14" i="1" s="1"/>
  <c r="C28" i="1"/>
  <c r="C27" i="1"/>
  <c r="C26" i="1"/>
  <c r="B20" i="1" l="1"/>
  <c r="D20" i="1" s="1"/>
  <c r="E20" i="1" s="1"/>
  <c r="E19" i="1" s="1"/>
  <c r="E18" i="1" s="1"/>
  <c r="E17" i="1" s="1"/>
  <c r="E16" i="1" s="1"/>
  <c r="E15" i="1" s="1"/>
  <c r="E14" i="1" s="1"/>
  <c r="E13" i="1" s="1"/>
  <c r="E12" i="1" s="1"/>
  <c r="E11" i="1" s="1"/>
  <c r="E10" i="1" s="1"/>
  <c r="E9" i="1" s="1"/>
  <c r="E8" i="1" s="1"/>
  <c r="D19" i="1"/>
  <c r="D17" i="1"/>
  <c r="D10" i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8" i="1"/>
  <c r="D15" i="1"/>
  <c r="D13" i="1"/>
  <c r="D11" i="1"/>
  <c r="D12" i="1"/>
</calcChain>
</file>

<file path=xl/sharedStrings.xml><?xml version="1.0" encoding="utf-8"?>
<sst xmlns="http://schemas.openxmlformats.org/spreadsheetml/2006/main" count="57" uniqueCount="44">
  <si>
    <t>Item</t>
  </si>
  <si>
    <t>Length</t>
  </si>
  <si>
    <t>Wet Weight</t>
  </si>
  <si>
    <t>Static Tension</t>
  </si>
  <si>
    <t xml:space="preserve">Buoy </t>
  </si>
  <si>
    <t>Stretch Hose</t>
  </si>
  <si>
    <t>ESP/Frame</t>
  </si>
  <si>
    <t>3/4" S/P/S</t>
  </si>
  <si>
    <t>(m)</t>
  </si>
  <si>
    <t>(lbs)</t>
  </si>
  <si>
    <t xml:space="preserve">Depth = </t>
  </si>
  <si>
    <t>m</t>
  </si>
  <si>
    <t>5/8" Chain</t>
  </si>
  <si>
    <t>3/8" Wire Rope</t>
  </si>
  <si>
    <t>Instruments</t>
  </si>
  <si>
    <t>Pig Weight</t>
  </si>
  <si>
    <t>5/8" Chain to bottom</t>
  </si>
  <si>
    <t>Depth</t>
  </si>
  <si>
    <t>Note:  Depth and Static Tensions indicated are for the top of each section</t>
  </si>
  <si>
    <t>Notes</t>
  </si>
  <si>
    <t>Total weight of instruments and couplers on wire-rope</t>
  </si>
  <si>
    <t>Notes:</t>
  </si>
  <si>
    <t>5T Swivel</t>
  </si>
  <si>
    <t>ICC</t>
  </si>
  <si>
    <t>MC-IM</t>
  </si>
  <si>
    <t>Instrument</t>
  </si>
  <si>
    <t>Number</t>
  </si>
  <si>
    <t>SC-IM</t>
  </si>
  <si>
    <t>EchoTag</t>
  </si>
  <si>
    <t>SeapHet</t>
  </si>
  <si>
    <t>Total</t>
  </si>
  <si>
    <t>Wet Weight (lbs)</t>
  </si>
  <si>
    <t>Tension</t>
  </si>
  <si>
    <t>Length (m)</t>
  </si>
  <si>
    <t xml:space="preserve">Length </t>
  </si>
  <si>
    <t>ESP in Frame with 11 lead bricks weighs 1075lbs in air, and 225lbs in water.</t>
  </si>
  <si>
    <t>Stretch hose Initial stretch test</t>
  </si>
  <si>
    <t>lbs</t>
  </si>
  <si>
    <t>stretching hose</t>
  </si>
  <si>
    <t>relaxing hose</t>
  </si>
  <si>
    <t xml:space="preserve">Stretch hose behavior in on-shore testing: </t>
  </si>
  <si>
    <t>From Horizontal Test (see next sheet)</t>
  </si>
  <si>
    <t>From Vertical Test</t>
  </si>
  <si>
    <t>With 8 Lead bricks as ballast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</si>
</sst>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16" fontId="0" fillId="0" borderId="1" xfId="0" applyNumberFormat="1" applyBorder="1"/>
    <xf numFmtId="15" fontId="0" fillId="0" borderId="0" xfId="0" applyNumberFormat="1"/>
    <xf numFmtId="0" fontId="0" fillId="0" borderId="2" xfId="0" applyBorder="1" applyAlignment="1">
      <alignment horizontal="center"/>
    </xf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Stretch Hose Length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Stretching</c:v>
          </c:tx>
          <c:spPr>
            <a:ln w="47625">
              <a:noFill/>
            </a:ln>
          </c:spPr>
          <c:xVal>
            <c:numRef>
              <c:f>'StretchHoseHorizontalTest-Pre'!$B$6:$B$14</c:f>
              <c:numCache>
                <c:formatCode>General</c:formatCode>
                <c:ptCount val="9"/>
                <c:pt idx="0">
                  <c:v>10.199999999999999</c:v>
                </c:pt>
                <c:pt idx="1">
                  <c:v>10.38</c:v>
                </c:pt>
                <c:pt idx="2">
                  <c:v>10.6</c:v>
                </c:pt>
                <c:pt idx="3">
                  <c:v>10.89</c:v>
                </c:pt>
                <c:pt idx="4">
                  <c:v>11.28</c:v>
                </c:pt>
                <c:pt idx="5">
                  <c:v>11.77</c:v>
                </c:pt>
                <c:pt idx="6">
                  <c:v>12.7</c:v>
                </c:pt>
                <c:pt idx="7">
                  <c:v>13.54</c:v>
                </c:pt>
                <c:pt idx="8">
                  <c:v>14.03</c:v>
                </c:pt>
              </c:numCache>
            </c:numRef>
          </c:xVal>
          <c:yVal>
            <c:numRef>
              <c:f>'StretchHoseHorizontalTest-Pre'!$C$6:$C$14</c:f>
              <c:numCache>
                <c:formatCode>General</c:formatCode>
                <c:ptCount val="9"/>
                <c:pt idx="0">
                  <c:v>0</c:v>
                </c:pt>
                <c:pt idx="1">
                  <c:v>170</c:v>
                </c:pt>
                <c:pt idx="2">
                  <c:v>260</c:v>
                </c:pt>
                <c:pt idx="3">
                  <c:v>320</c:v>
                </c:pt>
                <c:pt idx="4">
                  <c:v>380</c:v>
                </c:pt>
                <c:pt idx="5">
                  <c:v>450</c:v>
                </c:pt>
                <c:pt idx="6">
                  <c:v>550</c:v>
                </c:pt>
                <c:pt idx="7">
                  <c:v>620</c:v>
                </c:pt>
                <c:pt idx="8">
                  <c:v>660</c:v>
                </c:pt>
              </c:numCache>
            </c:numRef>
          </c:yVal>
          <c:smooth val="0"/>
        </c:ser>
        <c:ser>
          <c:idx val="1"/>
          <c:order val="1"/>
          <c:tx>
            <c:v>Relaxing</c:v>
          </c:tx>
          <c:spPr>
            <a:ln w="47625">
              <a:noFill/>
            </a:ln>
          </c:spPr>
          <c:xVal>
            <c:numRef>
              <c:f>'StretchHoseHorizontalTest-Pre'!$B$14:$B$25</c:f>
              <c:numCache>
                <c:formatCode>General</c:formatCode>
                <c:ptCount val="12"/>
                <c:pt idx="0">
                  <c:v>14.03</c:v>
                </c:pt>
                <c:pt idx="1">
                  <c:v>13.9</c:v>
                </c:pt>
                <c:pt idx="2">
                  <c:v>13.3</c:v>
                </c:pt>
                <c:pt idx="3">
                  <c:v>12.58</c:v>
                </c:pt>
                <c:pt idx="4">
                  <c:v>12.09</c:v>
                </c:pt>
                <c:pt idx="5">
                  <c:v>11.75</c:v>
                </c:pt>
                <c:pt idx="6">
                  <c:v>13.6</c:v>
                </c:pt>
                <c:pt idx="7">
                  <c:v>13.3</c:v>
                </c:pt>
                <c:pt idx="8">
                  <c:v>12.92</c:v>
                </c:pt>
                <c:pt idx="9">
                  <c:v>12.44</c:v>
                </c:pt>
                <c:pt idx="10">
                  <c:v>11.55</c:v>
                </c:pt>
                <c:pt idx="11">
                  <c:v>10.8</c:v>
                </c:pt>
              </c:numCache>
            </c:numRef>
          </c:xVal>
          <c:yVal>
            <c:numRef>
              <c:f>'StretchHoseHorizontalTest-Pre'!$C$15:$C$25</c:f>
              <c:numCache>
                <c:formatCode>General</c:formatCode>
                <c:ptCount val="11"/>
                <c:pt idx="0">
                  <c:v>555</c:v>
                </c:pt>
                <c:pt idx="1">
                  <c:v>435</c:v>
                </c:pt>
                <c:pt idx="2">
                  <c:v>294</c:v>
                </c:pt>
                <c:pt idx="3">
                  <c:v>234</c:v>
                </c:pt>
                <c:pt idx="4">
                  <c:v>196</c:v>
                </c:pt>
                <c:pt idx="5">
                  <c:v>555</c:v>
                </c:pt>
                <c:pt idx="6">
                  <c:v>406</c:v>
                </c:pt>
                <c:pt idx="7">
                  <c:v>344</c:v>
                </c:pt>
                <c:pt idx="8">
                  <c:v>280</c:v>
                </c:pt>
                <c:pt idx="9">
                  <c:v>164</c:v>
                </c:pt>
                <c:pt idx="10">
                  <c:v>37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221376"/>
        <c:axId val="92033024"/>
      </c:scatterChart>
      <c:valAx>
        <c:axId val="67221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Stretch Hose Length (m)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/>
        </c:spPr>
        <c:txPr>
          <a:bodyPr/>
          <a:lstStyle/>
          <a:p>
            <a:pPr>
              <a:defRPr sz="1200"/>
            </a:pPr>
            <a:endParaRPr lang="en-US"/>
          </a:p>
        </c:txPr>
        <c:crossAx val="92033024"/>
        <c:crosses val="autoZero"/>
        <c:crossBetween val="midCat"/>
      </c:valAx>
      <c:valAx>
        <c:axId val="92033024"/>
        <c:scaling>
          <c:orientation val="minMax"/>
          <c:min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Tension</a:t>
                </a:r>
                <a:r>
                  <a:rPr lang="en-US" sz="1200" baseline="0"/>
                  <a:t> (lbs)</a:t>
                </a:r>
                <a:endParaRPr lang="en-US" sz="1200"/>
              </a:p>
            </c:rich>
          </c:tx>
          <c:layout>
            <c:manualLayout>
              <c:xMode val="edge"/>
              <c:yMode val="edge"/>
              <c:x val="1.1308562197092083E-2"/>
              <c:y val="0.3652855075358570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15875"/>
        </c:spPr>
        <c:txPr>
          <a:bodyPr/>
          <a:lstStyle/>
          <a:p>
            <a:pPr>
              <a:defRPr sz="1200"/>
            </a:pPr>
            <a:endParaRPr lang="en-US"/>
          </a:p>
        </c:txPr>
        <c:crossAx val="6722137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Stretch Hose Length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Stretching - Post Deploy</c:v>
          </c:tx>
          <c:spPr>
            <a:ln w="47625">
              <a:noFill/>
            </a:ln>
          </c:spPr>
          <c:xVal>
            <c:numRef>
              <c:f>'StretchHoseHorizontalTest-Post'!$B$6:$B$18</c:f>
              <c:numCache>
                <c:formatCode>General</c:formatCode>
                <c:ptCount val="13"/>
                <c:pt idx="0">
                  <c:v>12</c:v>
                </c:pt>
                <c:pt idx="1">
                  <c:v>13</c:v>
                </c:pt>
                <c:pt idx="2">
                  <c:v>13.5</c:v>
                </c:pt>
                <c:pt idx="3">
                  <c:v>14</c:v>
                </c:pt>
                <c:pt idx="4">
                  <c:v>14.5</c:v>
                </c:pt>
                <c:pt idx="5">
                  <c:v>15</c:v>
                </c:pt>
                <c:pt idx="6">
                  <c:v>15.5</c:v>
                </c:pt>
                <c:pt idx="7">
                  <c:v>16</c:v>
                </c:pt>
                <c:pt idx="8">
                  <c:v>16.5</c:v>
                </c:pt>
                <c:pt idx="9">
                  <c:v>17</c:v>
                </c:pt>
                <c:pt idx="10">
                  <c:v>17.5</c:v>
                </c:pt>
                <c:pt idx="11">
                  <c:v>18</c:v>
                </c:pt>
                <c:pt idx="12">
                  <c:v>18.5</c:v>
                </c:pt>
              </c:numCache>
            </c:numRef>
          </c:xVal>
          <c:yVal>
            <c:numRef>
              <c:f>'StretchHoseHorizontalTest-Post'!$C$6:$C$18</c:f>
              <c:numCache>
                <c:formatCode>General</c:formatCode>
                <c:ptCount val="13"/>
                <c:pt idx="0">
                  <c:v>107</c:v>
                </c:pt>
                <c:pt idx="1">
                  <c:v>280</c:v>
                </c:pt>
                <c:pt idx="2">
                  <c:v>322</c:v>
                </c:pt>
                <c:pt idx="3">
                  <c:v>338</c:v>
                </c:pt>
                <c:pt idx="4">
                  <c:v>386</c:v>
                </c:pt>
                <c:pt idx="5">
                  <c:v>420</c:v>
                </c:pt>
                <c:pt idx="6">
                  <c:v>440</c:v>
                </c:pt>
                <c:pt idx="7">
                  <c:v>480</c:v>
                </c:pt>
                <c:pt idx="8">
                  <c:v>506</c:v>
                </c:pt>
                <c:pt idx="9">
                  <c:v>540</c:v>
                </c:pt>
                <c:pt idx="10">
                  <c:v>592</c:v>
                </c:pt>
                <c:pt idx="11">
                  <c:v>650</c:v>
                </c:pt>
                <c:pt idx="12">
                  <c:v>707</c:v>
                </c:pt>
              </c:numCache>
            </c:numRef>
          </c:yVal>
          <c:smooth val="0"/>
        </c:ser>
        <c:ser>
          <c:idx val="1"/>
          <c:order val="1"/>
          <c:tx>
            <c:v>Relaxing - Post Deploy</c:v>
          </c:tx>
          <c:spPr>
            <a:ln w="47625">
              <a:noFill/>
            </a:ln>
          </c:spPr>
          <c:xVal>
            <c:numRef>
              <c:f>'StretchHoseHorizontalTest-Post'!$B$19:$B$27</c:f>
              <c:numCache>
                <c:formatCode>General</c:formatCode>
                <c:ptCount val="9"/>
                <c:pt idx="0">
                  <c:v>18</c:v>
                </c:pt>
                <c:pt idx="1">
                  <c:v>17.5</c:v>
                </c:pt>
                <c:pt idx="2">
                  <c:v>17</c:v>
                </c:pt>
                <c:pt idx="3">
                  <c:v>16.5</c:v>
                </c:pt>
                <c:pt idx="4">
                  <c:v>16</c:v>
                </c:pt>
                <c:pt idx="5">
                  <c:v>15</c:v>
                </c:pt>
                <c:pt idx="6">
                  <c:v>14</c:v>
                </c:pt>
                <c:pt idx="7">
                  <c:v>13</c:v>
                </c:pt>
                <c:pt idx="8">
                  <c:v>12</c:v>
                </c:pt>
              </c:numCache>
            </c:numRef>
          </c:xVal>
          <c:yVal>
            <c:numRef>
              <c:f>'StretchHoseHorizontalTest-Post'!$C$19:$C$27</c:f>
              <c:numCache>
                <c:formatCode>General</c:formatCode>
                <c:ptCount val="9"/>
                <c:pt idx="0">
                  <c:v>456</c:v>
                </c:pt>
                <c:pt idx="1">
                  <c:v>450</c:v>
                </c:pt>
                <c:pt idx="2">
                  <c:v>325</c:v>
                </c:pt>
                <c:pt idx="3">
                  <c:v>284</c:v>
                </c:pt>
                <c:pt idx="4">
                  <c:v>237</c:v>
                </c:pt>
                <c:pt idx="5">
                  <c:v>182</c:v>
                </c:pt>
                <c:pt idx="6">
                  <c:v>128</c:v>
                </c:pt>
                <c:pt idx="7">
                  <c:v>83</c:v>
                </c:pt>
                <c:pt idx="8">
                  <c:v>39</c:v>
                </c:pt>
              </c:numCache>
            </c:numRef>
          </c:yVal>
          <c:smooth val="0"/>
        </c:ser>
        <c:ser>
          <c:idx val="2"/>
          <c:order val="2"/>
          <c:tx>
            <c:v>Stretching - Pre Deploy</c:v>
          </c:tx>
          <c:spPr>
            <a:ln w="47625">
              <a:noFill/>
            </a:ln>
          </c:spPr>
          <c:xVal>
            <c:numRef>
              <c:f>'StretchHoseHorizontalTest-Pre'!$B$6:$B$14</c:f>
              <c:numCache>
                <c:formatCode>General</c:formatCode>
                <c:ptCount val="9"/>
                <c:pt idx="0">
                  <c:v>10.199999999999999</c:v>
                </c:pt>
                <c:pt idx="1">
                  <c:v>10.38</c:v>
                </c:pt>
                <c:pt idx="2">
                  <c:v>10.6</c:v>
                </c:pt>
                <c:pt idx="3">
                  <c:v>10.89</c:v>
                </c:pt>
                <c:pt idx="4">
                  <c:v>11.28</c:v>
                </c:pt>
                <c:pt idx="5">
                  <c:v>11.77</c:v>
                </c:pt>
                <c:pt idx="6">
                  <c:v>12.7</c:v>
                </c:pt>
                <c:pt idx="7">
                  <c:v>13.54</c:v>
                </c:pt>
                <c:pt idx="8">
                  <c:v>14.03</c:v>
                </c:pt>
              </c:numCache>
            </c:numRef>
          </c:xVal>
          <c:yVal>
            <c:numRef>
              <c:f>'StretchHoseHorizontalTest-Pre'!$C$6:$C$14</c:f>
              <c:numCache>
                <c:formatCode>General</c:formatCode>
                <c:ptCount val="9"/>
                <c:pt idx="0">
                  <c:v>0</c:v>
                </c:pt>
                <c:pt idx="1">
                  <c:v>170</c:v>
                </c:pt>
                <c:pt idx="2">
                  <c:v>260</c:v>
                </c:pt>
                <c:pt idx="3">
                  <c:v>320</c:v>
                </c:pt>
                <c:pt idx="4">
                  <c:v>380</c:v>
                </c:pt>
                <c:pt idx="5">
                  <c:v>450</c:v>
                </c:pt>
                <c:pt idx="6">
                  <c:v>550</c:v>
                </c:pt>
                <c:pt idx="7">
                  <c:v>620</c:v>
                </c:pt>
                <c:pt idx="8">
                  <c:v>660</c:v>
                </c:pt>
              </c:numCache>
            </c:numRef>
          </c:yVal>
          <c:smooth val="0"/>
        </c:ser>
        <c:ser>
          <c:idx val="3"/>
          <c:order val="3"/>
          <c:tx>
            <c:v>Relaxing - Pre Deploy</c:v>
          </c:tx>
          <c:spPr>
            <a:ln w="47625">
              <a:noFill/>
            </a:ln>
          </c:spPr>
          <c:xVal>
            <c:numRef>
              <c:f>'StretchHoseHorizontalTest-Pre'!$B$15:$B$25</c:f>
              <c:numCache>
                <c:formatCode>General</c:formatCode>
                <c:ptCount val="11"/>
                <c:pt idx="0">
                  <c:v>13.9</c:v>
                </c:pt>
                <c:pt idx="1">
                  <c:v>13.3</c:v>
                </c:pt>
                <c:pt idx="2">
                  <c:v>12.58</c:v>
                </c:pt>
                <c:pt idx="3">
                  <c:v>12.09</c:v>
                </c:pt>
                <c:pt idx="4">
                  <c:v>11.75</c:v>
                </c:pt>
                <c:pt idx="5">
                  <c:v>13.6</c:v>
                </c:pt>
                <c:pt idx="6">
                  <c:v>13.3</c:v>
                </c:pt>
                <c:pt idx="7">
                  <c:v>12.92</c:v>
                </c:pt>
                <c:pt idx="8">
                  <c:v>12.44</c:v>
                </c:pt>
                <c:pt idx="9">
                  <c:v>11.55</c:v>
                </c:pt>
                <c:pt idx="10">
                  <c:v>10.8</c:v>
                </c:pt>
              </c:numCache>
            </c:numRef>
          </c:xVal>
          <c:yVal>
            <c:numRef>
              <c:f>'StretchHoseHorizontalTest-Pre'!$C$15:$C$25</c:f>
              <c:numCache>
                <c:formatCode>General</c:formatCode>
                <c:ptCount val="11"/>
                <c:pt idx="0">
                  <c:v>555</c:v>
                </c:pt>
                <c:pt idx="1">
                  <c:v>435</c:v>
                </c:pt>
                <c:pt idx="2">
                  <c:v>294</c:v>
                </c:pt>
                <c:pt idx="3">
                  <c:v>234</c:v>
                </c:pt>
                <c:pt idx="4">
                  <c:v>196</c:v>
                </c:pt>
                <c:pt idx="5">
                  <c:v>555</c:v>
                </c:pt>
                <c:pt idx="6">
                  <c:v>406</c:v>
                </c:pt>
                <c:pt idx="7">
                  <c:v>344</c:v>
                </c:pt>
                <c:pt idx="8">
                  <c:v>280</c:v>
                </c:pt>
                <c:pt idx="9">
                  <c:v>164</c:v>
                </c:pt>
                <c:pt idx="10">
                  <c:v>37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333568"/>
        <c:axId val="92335488"/>
      </c:scatterChart>
      <c:valAx>
        <c:axId val="92333568"/>
        <c:scaling>
          <c:orientation val="minMax"/>
          <c:max val="20"/>
          <c:min val="8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Stretch Hose Length (m)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/>
        </c:spPr>
        <c:txPr>
          <a:bodyPr/>
          <a:lstStyle/>
          <a:p>
            <a:pPr>
              <a:defRPr sz="1200"/>
            </a:pPr>
            <a:endParaRPr lang="en-US"/>
          </a:p>
        </c:txPr>
        <c:crossAx val="92335488"/>
        <c:crosses val="autoZero"/>
        <c:crossBetween val="midCat"/>
      </c:valAx>
      <c:valAx>
        <c:axId val="92335488"/>
        <c:scaling>
          <c:orientation val="minMax"/>
          <c:min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Tension (lbs)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/>
        </c:spPr>
        <c:txPr>
          <a:bodyPr/>
          <a:lstStyle/>
          <a:p>
            <a:pPr>
              <a:defRPr sz="1200"/>
            </a:pPr>
            <a:endParaRPr lang="en-US"/>
          </a:p>
        </c:txPr>
        <c:crossAx val="9233356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254000</xdr:colOff>
      <xdr:row>1</xdr:row>
      <xdr:rowOff>101600</xdr:rowOff>
    </xdr:from>
    <xdr:to>
      <xdr:col>12</xdr:col>
      <xdr:colOff>571500</xdr:colOff>
      <xdr:row>38</xdr:row>
      <xdr:rowOff>177800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558800</xdr:colOff>
      <xdr:row>1</xdr:row>
      <xdr:rowOff>53975</xdr:rowOff>
    </xdr:from>
    <xdr:to>
      <xdr:col>16</xdr:col>
      <xdr:colOff>38100</xdr:colOff>
      <xdr:row>38</xdr:row>
      <xdr:rowOff>130175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opLeftCell="A7" workbookViewId="0">
      <selection activeCell="E22" sqref="E22"/>
    </sheetView>
  </sheetViews>
  <sheetFormatPr defaultRowHeight="15" x14ac:dyDescent="0.25"/>
  <cols>
    <col min="1" max="1" width="20.85546875" customWidth="1"/>
    <col min="3" max="3" width="18.140625" customWidth="1"/>
    <col min="4" max="4" width="12.5703125" customWidth="1"/>
    <col min="5" max="5" width="14" customWidth="1"/>
    <col min="6" max="6" width="51.42578125" customWidth="1"/>
  </cols>
  <sheetData>
    <row r="1" spans="1:6" x14ac:dyDescent="0.25">
      <c r="A1" s="3" t="s">
        <v>10</v>
      </c>
      <c r="B1">
        <v>100</v>
      </c>
      <c r="D1" t="s">
        <v>11</v>
      </c>
    </row>
    <row r="2" spans="1:6" x14ac:dyDescent="0.25">
      <c r="A2" s="3"/>
    </row>
    <row r="3" spans="1:6" x14ac:dyDescent="0.25">
      <c r="A3" s="4" t="s">
        <v>18</v>
      </c>
    </row>
    <row r="5" spans="1:6" x14ac:dyDescent="0.25">
      <c r="A5" s="7" t="s">
        <v>0</v>
      </c>
      <c r="B5" s="8" t="s">
        <v>1</v>
      </c>
      <c r="C5" s="8" t="s">
        <v>17</v>
      </c>
      <c r="D5" s="8" t="s">
        <v>2</v>
      </c>
      <c r="E5" s="8" t="s">
        <v>3</v>
      </c>
      <c r="F5" s="7" t="s">
        <v>19</v>
      </c>
    </row>
    <row r="6" spans="1:6" x14ac:dyDescent="0.25">
      <c r="A6" s="7"/>
      <c r="B6" s="8" t="s">
        <v>8</v>
      </c>
      <c r="C6" s="8" t="s">
        <v>8</v>
      </c>
      <c r="D6" s="8" t="s">
        <v>9</v>
      </c>
      <c r="E6" s="8" t="s">
        <v>9</v>
      </c>
      <c r="F6" s="9"/>
    </row>
    <row r="7" spans="1:6" x14ac:dyDescent="0.25">
      <c r="A7" s="9" t="s">
        <v>4</v>
      </c>
      <c r="B7" s="9">
        <v>2</v>
      </c>
      <c r="C7" s="9"/>
      <c r="D7" s="10">
        <v>0</v>
      </c>
      <c r="E7" s="10"/>
      <c r="F7" s="9"/>
    </row>
    <row r="8" spans="1:6" x14ac:dyDescent="0.25">
      <c r="A8" s="9" t="s">
        <v>5</v>
      </c>
      <c r="B8" s="9">
        <v>13.5</v>
      </c>
      <c r="C8" s="9">
        <f>+B7</f>
        <v>2</v>
      </c>
      <c r="D8" s="10">
        <v>0</v>
      </c>
      <c r="E8" s="10">
        <f t="shared" ref="E8:E19" si="0">+E9+D8</f>
        <v>517.95377191011244</v>
      </c>
      <c r="F8" s="9"/>
    </row>
    <row r="9" spans="1:6" x14ac:dyDescent="0.25">
      <c r="A9" s="9" t="s">
        <v>6</v>
      </c>
      <c r="B9" s="9">
        <v>2.1</v>
      </c>
      <c r="C9" s="9">
        <f t="shared" ref="C9:C21" si="1">+C8+B8</f>
        <v>15.5</v>
      </c>
      <c r="D9" s="10">
        <f>225-75</f>
        <v>150</v>
      </c>
      <c r="E9" s="10">
        <f t="shared" si="0"/>
        <v>517.95377191011244</v>
      </c>
      <c r="F9" s="9" t="s">
        <v>43</v>
      </c>
    </row>
    <row r="10" spans="1:6" x14ac:dyDescent="0.25">
      <c r="A10" s="9" t="s">
        <v>7</v>
      </c>
      <c r="B10" s="9">
        <v>0.28000000000000003</v>
      </c>
      <c r="C10" s="9">
        <f t="shared" si="1"/>
        <v>17.600000000000001</v>
      </c>
      <c r="D10" s="10">
        <f>0.865*7</f>
        <v>6.0549999999999997</v>
      </c>
      <c r="E10" s="10">
        <f t="shared" si="0"/>
        <v>367.95377191011244</v>
      </c>
      <c r="F10" s="9"/>
    </row>
    <row r="11" spans="1:6" x14ac:dyDescent="0.25">
      <c r="A11" s="11" t="s">
        <v>12</v>
      </c>
      <c r="B11" s="9">
        <v>1</v>
      </c>
      <c r="C11" s="9">
        <f t="shared" si="1"/>
        <v>17.880000000000003</v>
      </c>
      <c r="D11" s="10">
        <f>+B11*5.5*0.865*2.2</f>
        <v>10.466500000000002</v>
      </c>
      <c r="E11" s="10">
        <f t="shared" si="0"/>
        <v>361.89877191011243</v>
      </c>
      <c r="F11" s="9"/>
    </row>
    <row r="12" spans="1:6" x14ac:dyDescent="0.25">
      <c r="A12" s="9" t="s">
        <v>7</v>
      </c>
      <c r="B12" s="9">
        <v>0.28000000000000003</v>
      </c>
      <c r="C12" s="9">
        <f t="shared" si="1"/>
        <v>18.880000000000003</v>
      </c>
      <c r="D12" s="10">
        <f>0.865*7</f>
        <v>6.0549999999999997</v>
      </c>
      <c r="E12" s="10">
        <f t="shared" si="0"/>
        <v>351.43227191011243</v>
      </c>
      <c r="F12" s="9"/>
    </row>
    <row r="13" spans="1:6" x14ac:dyDescent="0.25">
      <c r="A13" s="9" t="s">
        <v>13</v>
      </c>
      <c r="B13" s="9">
        <v>70</v>
      </c>
      <c r="C13" s="9">
        <f t="shared" si="1"/>
        <v>19.160000000000004</v>
      </c>
      <c r="D13" s="10">
        <f>+B13*3.109/4.45</f>
        <v>48.905617977528088</v>
      </c>
      <c r="E13" s="10">
        <f t="shared" si="0"/>
        <v>345.37727191011243</v>
      </c>
      <c r="F13" s="9"/>
    </row>
    <row r="14" spans="1:6" x14ac:dyDescent="0.25">
      <c r="A14" s="9" t="s">
        <v>14</v>
      </c>
      <c r="B14" s="9">
        <v>0</v>
      </c>
      <c r="C14" s="9">
        <f t="shared" si="1"/>
        <v>89.16</v>
      </c>
      <c r="D14" s="10">
        <f>+C31</f>
        <v>69.960000000000008</v>
      </c>
      <c r="E14" s="10">
        <f t="shared" si="0"/>
        <v>296.47165393258433</v>
      </c>
      <c r="F14" s="9" t="s">
        <v>20</v>
      </c>
    </row>
    <row r="15" spans="1:6" x14ac:dyDescent="0.25">
      <c r="A15" s="9" t="s">
        <v>7</v>
      </c>
      <c r="B15" s="9">
        <v>0.28000000000000003</v>
      </c>
      <c r="C15" s="9">
        <f t="shared" si="1"/>
        <v>89.16</v>
      </c>
      <c r="D15" s="10">
        <f>0.865*7</f>
        <v>6.0549999999999997</v>
      </c>
      <c r="E15" s="10">
        <f t="shared" si="0"/>
        <v>226.51165393258435</v>
      </c>
      <c r="F15" s="9"/>
    </row>
    <row r="16" spans="1:6" x14ac:dyDescent="0.25">
      <c r="A16" s="9" t="s">
        <v>22</v>
      </c>
      <c r="B16" s="9">
        <v>0.21</v>
      </c>
      <c r="C16" s="9">
        <f t="shared" si="1"/>
        <v>89.44</v>
      </c>
      <c r="D16" s="10">
        <v>10</v>
      </c>
      <c r="E16" s="10">
        <f t="shared" si="0"/>
        <v>220.45665393258435</v>
      </c>
      <c r="F16" s="9"/>
    </row>
    <row r="17" spans="1:6" x14ac:dyDescent="0.25">
      <c r="A17" s="9" t="s">
        <v>7</v>
      </c>
      <c r="B17" s="9">
        <v>0.28000000000000003</v>
      </c>
      <c r="C17" s="9">
        <f t="shared" si="1"/>
        <v>89.649999999999991</v>
      </c>
      <c r="D17" s="10">
        <f>0.865*7</f>
        <v>6.0549999999999997</v>
      </c>
      <c r="E17" s="10">
        <f t="shared" si="0"/>
        <v>210.45665393258435</v>
      </c>
      <c r="F17" s="9"/>
    </row>
    <row r="18" spans="1:6" x14ac:dyDescent="0.25">
      <c r="A18" s="9" t="s">
        <v>15</v>
      </c>
      <c r="B18" s="9">
        <v>0.5</v>
      </c>
      <c r="C18" s="9">
        <f t="shared" si="1"/>
        <v>89.929999999999993</v>
      </c>
      <c r="D18" s="10">
        <v>100</v>
      </c>
      <c r="E18" s="10">
        <f t="shared" si="0"/>
        <v>204.40165393258434</v>
      </c>
      <c r="F18" s="9"/>
    </row>
    <row r="19" spans="1:6" x14ac:dyDescent="0.25">
      <c r="A19" s="9" t="s">
        <v>7</v>
      </c>
      <c r="B19" s="9">
        <v>0.28000000000000003</v>
      </c>
      <c r="C19" s="9">
        <f t="shared" si="1"/>
        <v>90.429999999999993</v>
      </c>
      <c r="D19" s="10">
        <f>0.865*7</f>
        <v>6.0549999999999997</v>
      </c>
      <c r="E19" s="10">
        <f t="shared" si="0"/>
        <v>104.40165393258434</v>
      </c>
      <c r="F19" s="9"/>
    </row>
    <row r="20" spans="1:6" x14ac:dyDescent="0.25">
      <c r="A20" s="9" t="s">
        <v>16</v>
      </c>
      <c r="B20" s="9">
        <f>+B1-SUM(B7:B19)</f>
        <v>9.2900000000000063</v>
      </c>
      <c r="C20" s="9">
        <f t="shared" si="1"/>
        <v>90.71</v>
      </c>
      <c r="D20" s="10">
        <f>+B20*47.109/4.45</f>
        <v>98.346653932584346</v>
      </c>
      <c r="E20" s="10">
        <f>+D20</f>
        <v>98.346653932584346</v>
      </c>
      <c r="F20" s="9"/>
    </row>
    <row r="21" spans="1:6" x14ac:dyDescent="0.25">
      <c r="C21" s="9">
        <f t="shared" si="1"/>
        <v>100</v>
      </c>
      <c r="D21" s="1"/>
    </row>
    <row r="22" spans="1:6" x14ac:dyDescent="0.25">
      <c r="D22" s="1"/>
    </row>
    <row r="23" spans="1:6" x14ac:dyDescent="0.25">
      <c r="D23" s="1"/>
    </row>
    <row r="24" spans="1:6" x14ac:dyDescent="0.25">
      <c r="D24" s="1"/>
    </row>
    <row r="25" spans="1:6" x14ac:dyDescent="0.25">
      <c r="A25" s="7" t="s">
        <v>25</v>
      </c>
      <c r="B25" s="8" t="s">
        <v>26</v>
      </c>
      <c r="C25" s="8" t="s">
        <v>31</v>
      </c>
      <c r="D25" s="1"/>
    </row>
    <row r="26" spans="1:6" x14ac:dyDescent="0.25">
      <c r="A26" s="9" t="s">
        <v>23</v>
      </c>
      <c r="B26" s="9">
        <v>1</v>
      </c>
      <c r="C26" s="9">
        <f>1*2.2</f>
        <v>2.2000000000000002</v>
      </c>
      <c r="D26" s="1"/>
    </row>
    <row r="27" spans="1:6" x14ac:dyDescent="0.25">
      <c r="A27" s="9" t="s">
        <v>24</v>
      </c>
      <c r="B27" s="9">
        <v>4</v>
      </c>
      <c r="C27" s="9">
        <f>2.8*2.2</f>
        <v>6.16</v>
      </c>
      <c r="D27" s="1"/>
    </row>
    <row r="28" spans="1:6" x14ac:dyDescent="0.25">
      <c r="A28" s="9" t="s">
        <v>27</v>
      </c>
      <c r="B28" s="9">
        <v>2</v>
      </c>
      <c r="C28" s="9">
        <f>9.8*2.2</f>
        <v>21.560000000000002</v>
      </c>
    </row>
    <row r="29" spans="1:6" x14ac:dyDescent="0.25">
      <c r="A29" s="9" t="s">
        <v>28</v>
      </c>
      <c r="B29" s="9">
        <v>1</v>
      </c>
      <c r="C29" s="9">
        <v>0</v>
      </c>
    </row>
    <row r="30" spans="1:6" x14ac:dyDescent="0.25">
      <c r="A30" s="9" t="s">
        <v>29</v>
      </c>
      <c r="B30" s="9">
        <v>1</v>
      </c>
      <c r="C30" s="9">
        <v>0</v>
      </c>
    </row>
    <row r="31" spans="1:6" x14ac:dyDescent="0.25">
      <c r="A31" s="7" t="s">
        <v>30</v>
      </c>
      <c r="B31" s="7"/>
      <c r="C31" s="7">
        <f>+C30*B31+C29*B29+C28*B28+C27*B27+C26*B26</f>
        <v>69.960000000000008</v>
      </c>
    </row>
    <row r="34" spans="1:4" x14ac:dyDescent="0.25">
      <c r="A34" s="5" t="s">
        <v>21</v>
      </c>
    </row>
    <row r="35" spans="1:4" x14ac:dyDescent="0.25">
      <c r="A35" t="s">
        <v>35</v>
      </c>
    </row>
    <row r="36" spans="1:4" x14ac:dyDescent="0.25">
      <c r="A36" t="s">
        <v>40</v>
      </c>
    </row>
    <row r="37" spans="1:4" x14ac:dyDescent="0.25">
      <c r="B37" s="6" t="s">
        <v>32</v>
      </c>
      <c r="C37" s="6" t="s">
        <v>34</v>
      </c>
    </row>
    <row r="38" spans="1:4" x14ac:dyDescent="0.25">
      <c r="B38" s="6" t="s">
        <v>9</v>
      </c>
      <c r="C38" s="6" t="s">
        <v>8</v>
      </c>
    </row>
    <row r="39" spans="1:4" x14ac:dyDescent="0.25">
      <c r="B39" s="2">
        <v>0</v>
      </c>
      <c r="C39" s="2">
        <v>10</v>
      </c>
    </row>
    <row r="40" spans="1:4" x14ac:dyDescent="0.25">
      <c r="B40" s="2">
        <v>660</v>
      </c>
      <c r="C40" s="2">
        <v>14</v>
      </c>
      <c r="D40" t="s">
        <v>41</v>
      </c>
    </row>
    <row r="41" spans="1:4" x14ac:dyDescent="0.25">
      <c r="B41" s="2">
        <v>1100</v>
      </c>
      <c r="C41" s="2">
        <v>16</v>
      </c>
      <c r="D41" t="s">
        <v>42</v>
      </c>
    </row>
  </sheetData>
  <pageMargins left="0.7" right="0.7" top="0.75" bottom="0.75" header="0.3" footer="0.3"/>
  <pageSetup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0"/>
  <sheetViews>
    <sheetView workbookViewId="0">
      <selection sqref="A1:XFD1048576"/>
    </sheetView>
  </sheetViews>
  <sheetFormatPr defaultColWidth="12.5703125" defaultRowHeight="15" x14ac:dyDescent="0.25"/>
  <cols>
    <col min="2" max="2" width="16.7109375" customWidth="1"/>
    <col min="3" max="3" width="16" customWidth="1"/>
  </cols>
  <sheetData>
    <row r="2" spans="2:3" x14ac:dyDescent="0.25">
      <c r="B2" t="s">
        <v>36</v>
      </c>
    </row>
    <row r="3" spans="2:3" x14ac:dyDescent="0.25">
      <c r="B3" s="12">
        <v>42291</v>
      </c>
    </row>
    <row r="5" spans="2:3" ht="15.75" thickBot="1" x14ac:dyDescent="0.3">
      <c r="B5" s="13" t="s">
        <v>33</v>
      </c>
      <c r="C5" s="13" t="s">
        <v>37</v>
      </c>
    </row>
    <row r="6" spans="2:3" x14ac:dyDescent="0.25">
      <c r="B6" s="14">
        <v>10.199999999999999</v>
      </c>
      <c r="C6">
        <v>0</v>
      </c>
    </row>
    <row r="7" spans="2:3" x14ac:dyDescent="0.25">
      <c r="B7" s="14">
        <v>10.38</v>
      </c>
      <c r="C7">
        <v>170</v>
      </c>
    </row>
    <row r="8" spans="2:3" x14ac:dyDescent="0.25">
      <c r="B8" s="14">
        <v>10.6</v>
      </c>
      <c r="C8">
        <v>260</v>
      </c>
    </row>
    <row r="9" spans="2:3" x14ac:dyDescent="0.25">
      <c r="B9" s="14">
        <v>10.89</v>
      </c>
      <c r="C9">
        <v>320</v>
      </c>
    </row>
    <row r="10" spans="2:3" x14ac:dyDescent="0.25">
      <c r="B10" s="14">
        <v>11.28</v>
      </c>
      <c r="C10">
        <v>380</v>
      </c>
    </row>
    <row r="11" spans="2:3" x14ac:dyDescent="0.25">
      <c r="B11" s="14">
        <v>11.77</v>
      </c>
      <c r="C11">
        <v>450</v>
      </c>
    </row>
    <row r="12" spans="2:3" x14ac:dyDescent="0.25">
      <c r="B12" s="14">
        <v>12.7</v>
      </c>
      <c r="C12">
        <v>550</v>
      </c>
    </row>
    <row r="13" spans="2:3" x14ac:dyDescent="0.25">
      <c r="B13" s="14">
        <v>13.54</v>
      </c>
      <c r="C13">
        <v>620</v>
      </c>
    </row>
    <row r="14" spans="2:3" x14ac:dyDescent="0.25">
      <c r="B14" s="14">
        <v>14.03</v>
      </c>
      <c r="C14">
        <v>660</v>
      </c>
    </row>
    <row r="15" spans="2:3" x14ac:dyDescent="0.25">
      <c r="B15" s="15">
        <v>13.9</v>
      </c>
      <c r="C15">
        <v>555</v>
      </c>
    </row>
    <row r="16" spans="2:3" x14ac:dyDescent="0.25">
      <c r="B16" s="15">
        <v>13.3</v>
      </c>
      <c r="C16">
        <v>435</v>
      </c>
    </row>
    <row r="17" spans="2:3" x14ac:dyDescent="0.25">
      <c r="B17" s="15">
        <v>12.58</v>
      </c>
      <c r="C17">
        <v>294</v>
      </c>
    </row>
    <row r="18" spans="2:3" x14ac:dyDescent="0.25">
      <c r="B18" s="15">
        <v>12.09</v>
      </c>
      <c r="C18">
        <v>234</v>
      </c>
    </row>
    <row r="19" spans="2:3" x14ac:dyDescent="0.25">
      <c r="B19" s="15">
        <v>11.75</v>
      </c>
      <c r="C19">
        <v>196</v>
      </c>
    </row>
    <row r="20" spans="2:3" x14ac:dyDescent="0.25">
      <c r="B20" s="14">
        <v>13.6</v>
      </c>
      <c r="C20">
        <v>555</v>
      </c>
    </row>
    <row r="21" spans="2:3" x14ac:dyDescent="0.25">
      <c r="B21" s="15">
        <v>13.3</v>
      </c>
      <c r="C21">
        <v>406</v>
      </c>
    </row>
    <row r="22" spans="2:3" x14ac:dyDescent="0.25">
      <c r="B22" s="15">
        <v>12.92</v>
      </c>
      <c r="C22">
        <v>344</v>
      </c>
    </row>
    <row r="23" spans="2:3" x14ac:dyDescent="0.25">
      <c r="B23" s="15">
        <v>12.44</v>
      </c>
      <c r="C23">
        <v>280</v>
      </c>
    </row>
    <row r="24" spans="2:3" x14ac:dyDescent="0.25">
      <c r="B24" s="15">
        <v>11.55</v>
      </c>
      <c r="C24">
        <v>164</v>
      </c>
    </row>
    <row r="25" spans="2:3" x14ac:dyDescent="0.25">
      <c r="B25" s="15">
        <v>10.8</v>
      </c>
      <c r="C25">
        <v>37</v>
      </c>
    </row>
    <row r="26" spans="2:3" x14ac:dyDescent="0.25">
      <c r="B26" s="14">
        <v>13.6</v>
      </c>
      <c r="C26">
        <v>550</v>
      </c>
    </row>
    <row r="29" spans="2:3" x14ac:dyDescent="0.25">
      <c r="B29" s="14" t="s">
        <v>38</v>
      </c>
    </row>
    <row r="30" spans="2:3" x14ac:dyDescent="0.25">
      <c r="B30" s="15" t="s">
        <v>39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abSelected="1" topLeftCell="G1" workbookViewId="0">
      <selection activeCell="O42" sqref="O42"/>
    </sheetView>
  </sheetViews>
  <sheetFormatPr defaultColWidth="12.5703125" defaultRowHeight="15" x14ac:dyDescent="0.25"/>
  <cols>
    <col min="2" max="2" width="16.7109375" customWidth="1"/>
    <col min="3" max="3" width="16" customWidth="1"/>
  </cols>
  <sheetData>
    <row r="2" spans="2:5" x14ac:dyDescent="0.25">
      <c r="B2" t="s">
        <v>36</v>
      </c>
    </row>
    <row r="3" spans="2:5" x14ac:dyDescent="0.25">
      <c r="B3" s="12">
        <v>42291</v>
      </c>
    </row>
    <row r="5" spans="2:5" ht="15.75" thickBot="1" x14ac:dyDescent="0.3">
      <c r="B5" s="13" t="s">
        <v>33</v>
      </c>
      <c r="C5" s="13" t="s">
        <v>37</v>
      </c>
      <c r="D5" s="2"/>
      <c r="E5" s="2"/>
    </row>
    <row r="6" spans="2:5" x14ac:dyDescent="0.25">
      <c r="B6" s="14">
        <v>12</v>
      </c>
      <c r="C6">
        <v>107</v>
      </c>
    </row>
    <row r="7" spans="2:5" x14ac:dyDescent="0.25">
      <c r="B7" s="14">
        <v>13</v>
      </c>
      <c r="C7">
        <v>280</v>
      </c>
    </row>
    <row r="8" spans="2:5" x14ac:dyDescent="0.25">
      <c r="B8" s="14">
        <v>13.5</v>
      </c>
      <c r="C8">
        <v>322</v>
      </c>
    </row>
    <row r="9" spans="2:5" x14ac:dyDescent="0.25">
      <c r="B9" s="14">
        <v>14</v>
      </c>
      <c r="C9">
        <v>338</v>
      </c>
    </row>
    <row r="10" spans="2:5" x14ac:dyDescent="0.25">
      <c r="B10" s="14">
        <v>14.5</v>
      </c>
      <c r="C10">
        <v>386</v>
      </c>
    </row>
    <row r="11" spans="2:5" x14ac:dyDescent="0.25">
      <c r="B11" s="14">
        <v>15</v>
      </c>
      <c r="C11">
        <v>420</v>
      </c>
    </row>
    <row r="12" spans="2:5" x14ac:dyDescent="0.25">
      <c r="B12" s="14">
        <v>15.5</v>
      </c>
      <c r="C12">
        <v>440</v>
      </c>
    </row>
    <row r="13" spans="2:5" x14ac:dyDescent="0.25">
      <c r="B13" s="14">
        <v>16</v>
      </c>
      <c r="C13">
        <v>480</v>
      </c>
    </row>
    <row r="14" spans="2:5" x14ac:dyDescent="0.25">
      <c r="B14" s="14">
        <v>16.5</v>
      </c>
      <c r="C14">
        <v>506</v>
      </c>
    </row>
    <row r="15" spans="2:5" x14ac:dyDescent="0.25">
      <c r="B15" s="15">
        <v>17</v>
      </c>
      <c r="C15">
        <v>540</v>
      </c>
    </row>
    <row r="16" spans="2:5" x14ac:dyDescent="0.25">
      <c r="B16" s="15">
        <v>17.5</v>
      </c>
      <c r="C16">
        <v>592</v>
      </c>
    </row>
    <row r="17" spans="2:3" x14ac:dyDescent="0.25">
      <c r="B17" s="15">
        <v>18</v>
      </c>
      <c r="C17">
        <v>650</v>
      </c>
    </row>
    <row r="18" spans="2:3" x14ac:dyDescent="0.25">
      <c r="B18" s="15">
        <v>18.5</v>
      </c>
      <c r="C18">
        <v>707</v>
      </c>
    </row>
    <row r="19" spans="2:3" x14ac:dyDescent="0.25">
      <c r="B19" s="15">
        <v>18</v>
      </c>
      <c r="C19">
        <v>456</v>
      </c>
    </row>
    <row r="20" spans="2:3" x14ac:dyDescent="0.25">
      <c r="B20" s="14">
        <v>17.5</v>
      </c>
      <c r="C20">
        <v>450</v>
      </c>
    </row>
    <row r="21" spans="2:3" x14ac:dyDescent="0.25">
      <c r="B21" s="15">
        <v>17</v>
      </c>
      <c r="C21">
        <v>325</v>
      </c>
    </row>
    <row r="22" spans="2:3" x14ac:dyDescent="0.25">
      <c r="B22" s="15">
        <v>16.5</v>
      </c>
      <c r="C22">
        <v>284</v>
      </c>
    </row>
    <row r="23" spans="2:3" x14ac:dyDescent="0.25">
      <c r="B23" s="15">
        <v>16</v>
      </c>
      <c r="C23">
        <v>237</v>
      </c>
    </row>
    <row r="24" spans="2:3" x14ac:dyDescent="0.25">
      <c r="B24" s="15">
        <v>15</v>
      </c>
      <c r="C24">
        <v>182</v>
      </c>
    </row>
    <row r="25" spans="2:3" x14ac:dyDescent="0.25">
      <c r="B25" s="15">
        <v>14</v>
      </c>
      <c r="C25">
        <v>128</v>
      </c>
    </row>
    <row r="26" spans="2:3" x14ac:dyDescent="0.25">
      <c r="B26" s="14">
        <v>13</v>
      </c>
      <c r="C26">
        <v>83</v>
      </c>
    </row>
    <row r="27" spans="2:3" x14ac:dyDescent="0.25">
      <c r="B27" s="15">
        <v>12</v>
      </c>
      <c r="C27">
        <v>39</v>
      </c>
    </row>
    <row r="29" spans="2:3" x14ac:dyDescent="0.25">
      <c r="B29" s="14" t="s">
        <v>38</v>
      </c>
    </row>
    <row r="30" spans="2:3" x14ac:dyDescent="0.25">
      <c r="B30" s="15" t="s">
        <v>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DelMarMooringWeightAndBalance</vt:lpstr>
      <vt:lpstr>StretchHoseHorizontalTest-Pre</vt:lpstr>
      <vt:lpstr>StretchHoseHorizontalTest-Post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2016-02-25T17:37:24Z</dcterms:modified>
</cp:coreProperties>
</file>