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84" windowWidth="30540" windowHeight="15804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7" i="1"/>
  <c r="I16"/>
  <c r="D14"/>
  <c r="G14" s="1"/>
  <c r="G9"/>
  <c r="H9"/>
  <c r="I9"/>
  <c r="E13"/>
  <c r="H13" s="1"/>
  <c r="G13"/>
  <c r="F13"/>
  <c r="I13" s="1"/>
  <c r="G12"/>
  <c r="H12"/>
  <c r="E10"/>
  <c r="E8"/>
  <c r="F8" s="1"/>
  <c r="I8" s="1"/>
  <c r="G8"/>
  <c r="H8"/>
  <c r="F10"/>
  <c r="F5"/>
  <c r="G7"/>
  <c r="G10"/>
  <c r="H10"/>
  <c r="I10"/>
  <c r="I12"/>
  <c r="H5"/>
  <c r="I5"/>
  <c r="G5"/>
  <c r="E7"/>
  <c r="F7" s="1"/>
  <c r="I7" s="1"/>
  <c r="H7" l="1"/>
  <c r="H16" s="1"/>
  <c r="G16"/>
</calcChain>
</file>

<file path=xl/sharedStrings.xml><?xml version="1.0" encoding="utf-8"?>
<sst xmlns="http://schemas.openxmlformats.org/spreadsheetml/2006/main" count="19" uniqueCount="19">
  <si>
    <t>Buoy</t>
  </si>
  <si>
    <t>Lower Frame</t>
  </si>
  <si>
    <t>Qty</t>
  </si>
  <si>
    <t>Lead Brick</t>
  </si>
  <si>
    <t>SW Density (lbf/ft^3)</t>
  </si>
  <si>
    <t>w/ FG angles, LC bracket Assy, no bricks</t>
  </si>
  <si>
    <t>ESP Node wet weight</t>
  </si>
  <si>
    <t>Unit Wet
Displacement (ft^3)</t>
  </si>
  <si>
    <t>Unit
Buoyancy (lbf)</t>
  </si>
  <si>
    <t>Total Wet
Displacement (ft^3)</t>
  </si>
  <si>
    <t>Total
Buoyancy (lbf)</t>
  </si>
  <si>
    <t>Total
Weight (lbf)</t>
  </si>
  <si>
    <t>Totals</t>
  </si>
  <si>
    <t>Reserve Buoyancy</t>
  </si>
  <si>
    <t>Battery Housing (measured)</t>
  </si>
  <si>
    <t>Unit Air
Weight (lbf)</t>
  </si>
  <si>
    <t>ESP Node wet weight (SW Calcs)</t>
  </si>
  <si>
    <t>ESP  weight (measured)</t>
  </si>
  <si>
    <t>Battery Housing (Solidworks)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</si>
</sst>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wrapText="1"/>
    </xf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20" sqref="I20"/>
    </sheetView>
  </sheetViews>
  <sheetFormatPr defaultRowHeight="14.4"/>
  <cols>
    <col min="1" max="1" width="27.5546875" bestFit="1" customWidth="1"/>
    <col min="4" max="4" width="10.44140625" style="1" bestFit="1" customWidth="1"/>
    <col min="5" max="5" width="16.5546875" style="1" customWidth="1"/>
    <col min="6" max="7" width="14.88671875" style="1" customWidth="1"/>
    <col min="8" max="8" width="12.109375" style="1" customWidth="1"/>
    <col min="9" max="9" width="14.109375" style="1" customWidth="1"/>
  </cols>
  <sheetData>
    <row r="1" spans="1:10">
      <c r="A1" t="s">
        <v>4</v>
      </c>
      <c r="B1">
        <v>64.2</v>
      </c>
    </row>
    <row r="4" spans="1:10" ht="43.2">
      <c r="C4" t="s">
        <v>2</v>
      </c>
      <c r="D4" s="2" t="s">
        <v>15</v>
      </c>
      <c r="E4" s="2" t="s">
        <v>7</v>
      </c>
      <c r="F4" s="2" t="s">
        <v>8</v>
      </c>
      <c r="G4" s="2" t="s">
        <v>11</v>
      </c>
      <c r="H4" s="2" t="s">
        <v>9</v>
      </c>
      <c r="I4" s="2" t="s">
        <v>10</v>
      </c>
    </row>
    <row r="5" spans="1:10">
      <c r="A5" t="s">
        <v>0</v>
      </c>
      <c r="C5">
        <v>1</v>
      </c>
      <c r="D5" s="1">
        <v>253</v>
      </c>
      <c r="E5" s="1">
        <v>56.2</v>
      </c>
      <c r="F5" s="1">
        <f>+E5*$B$1-D5</f>
        <v>3355.0400000000004</v>
      </c>
      <c r="G5" s="1">
        <f>+$C5*D5</f>
        <v>253</v>
      </c>
      <c r="H5" s="1">
        <f t="shared" ref="H5:I5" si="0">+$C5*E5</f>
        <v>56.2</v>
      </c>
      <c r="I5" s="1">
        <f t="shared" si="0"/>
        <v>3355.0400000000004</v>
      </c>
    </row>
    <row r="7" spans="1:10">
      <c r="A7" t="s">
        <v>1</v>
      </c>
      <c r="C7">
        <v>1</v>
      </c>
      <c r="D7" s="1">
        <v>211</v>
      </c>
      <c r="E7" s="1">
        <f>2302/1728</f>
        <v>1.3321759259259258</v>
      </c>
      <c r="F7" s="1">
        <f t="shared" ref="F7:F10" si="1">+E7*$B$1-D7</f>
        <v>-125.47430555555556</v>
      </c>
      <c r="G7" s="1">
        <f t="shared" ref="G7:G12" si="2">+$C7*D7</f>
        <v>211</v>
      </c>
      <c r="H7" s="1">
        <f t="shared" ref="H7:H12" si="3">+$C7*E7</f>
        <v>1.3321759259259258</v>
      </c>
      <c r="I7" s="1">
        <f t="shared" ref="I7:I12" si="4">+$C7*F7</f>
        <v>-125.47430555555556</v>
      </c>
      <c r="J7" t="s">
        <v>5</v>
      </c>
    </row>
    <row r="8" spans="1:10">
      <c r="A8" t="s">
        <v>18</v>
      </c>
      <c r="C8">
        <v>0</v>
      </c>
      <c r="D8" s="1">
        <v>143</v>
      </c>
      <c r="E8" s="1">
        <f>3327/1728</f>
        <v>1.9253472222222223</v>
      </c>
      <c r="F8" s="1">
        <f t="shared" si="1"/>
        <v>-19.392708333333317</v>
      </c>
      <c r="G8" s="1">
        <f t="shared" ref="G8:I9" si="5">+$C8*D8</f>
        <v>0</v>
      </c>
      <c r="H8" s="1">
        <f t="shared" si="5"/>
        <v>0</v>
      </c>
      <c r="I8" s="1">
        <f t="shared" si="5"/>
        <v>0</v>
      </c>
    </row>
    <row r="9" spans="1:10">
      <c r="A9" t="s">
        <v>14</v>
      </c>
      <c r="C9">
        <v>2</v>
      </c>
      <c r="D9" s="1">
        <v>150</v>
      </c>
      <c r="F9" s="1">
        <v>-28</v>
      </c>
      <c r="G9" s="1">
        <f t="shared" si="5"/>
        <v>300</v>
      </c>
      <c r="H9" s="1">
        <f t="shared" si="5"/>
        <v>0</v>
      </c>
      <c r="I9" s="1">
        <f t="shared" si="5"/>
        <v>-56</v>
      </c>
    </row>
    <row r="10" spans="1:10">
      <c r="A10" t="s">
        <v>3</v>
      </c>
      <c r="C10">
        <v>0</v>
      </c>
      <c r="D10" s="1">
        <v>25.26</v>
      </c>
      <c r="E10" s="3">
        <f>65.36/1728</f>
        <v>3.7824074074074072E-2</v>
      </c>
      <c r="F10" s="1">
        <f t="shared" si="1"/>
        <v>-22.831694444444445</v>
      </c>
      <c r="G10" s="1">
        <f t="shared" si="2"/>
        <v>0</v>
      </c>
      <c r="H10" s="1">
        <f t="shared" si="3"/>
        <v>0</v>
      </c>
      <c r="I10" s="1">
        <f t="shared" si="4"/>
        <v>0</v>
      </c>
    </row>
    <row r="12" spans="1:10">
      <c r="A12" t="s">
        <v>6</v>
      </c>
      <c r="C12">
        <v>1</v>
      </c>
      <c r="F12" s="1">
        <v>-750</v>
      </c>
      <c r="G12" s="1">
        <f t="shared" si="2"/>
        <v>0</v>
      </c>
      <c r="H12" s="1">
        <f t="shared" si="3"/>
        <v>0</v>
      </c>
      <c r="I12" s="1">
        <f t="shared" si="4"/>
        <v>-750</v>
      </c>
    </row>
    <row r="13" spans="1:10">
      <c r="A13" t="s">
        <v>16</v>
      </c>
      <c r="C13">
        <v>0</v>
      </c>
      <c r="D13" s="1">
        <v>1711</v>
      </c>
      <c r="E13" s="1">
        <f>24855/1728</f>
        <v>14.383680555555555</v>
      </c>
      <c r="F13" s="1">
        <f t="shared" ref="F13" si="6">+E13*$B$1-D13</f>
        <v>-787.56770833333326</v>
      </c>
      <c r="G13" s="1">
        <f t="shared" ref="G13:G14" si="7">+$C13*D13</f>
        <v>0</v>
      </c>
      <c r="H13" s="1">
        <f t="shared" ref="H13" si="8">+$C13*E13</f>
        <v>0</v>
      </c>
      <c r="I13" s="1">
        <f t="shared" ref="I13" si="9">+$C13*F13</f>
        <v>0</v>
      </c>
    </row>
    <row r="14" spans="1:10">
      <c r="A14" t="s">
        <v>17</v>
      </c>
      <c r="C14">
        <v>0</v>
      </c>
      <c r="D14" s="1">
        <f>164.5+131</f>
        <v>295.5</v>
      </c>
      <c r="G14" s="1">
        <f t="shared" si="7"/>
        <v>0</v>
      </c>
    </row>
    <row r="16" spans="1:10">
      <c r="A16" t="s">
        <v>12</v>
      </c>
      <c r="G16" s="1">
        <f>SUM(G5:G15)</f>
        <v>764</v>
      </c>
      <c r="H16" s="1">
        <f t="shared" ref="H16" si="10">SUM(H5:H15)</f>
        <v>57.532175925925927</v>
      </c>
      <c r="I16" s="1">
        <f>SUM(I5:I15)</f>
        <v>2423.5656944444449</v>
      </c>
    </row>
    <row r="17" spans="1:9">
      <c r="A17" t="s">
        <v>13</v>
      </c>
      <c r="I17" s="4">
        <f>I16/I5</f>
        <v>0.72236566313499828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2010-04-20T16:28:13Z</dcterms:created>
  <dcterms:modified xsi:type="dcterms:W3CDTF">2010-04-28T17:35:52Z</dcterms:modified>
</cp:coreProperties>
</file>