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0" yWindow="60" windowWidth="19280" windowHeight="12080" activeTab="1"/>
  </bookViews>
  <sheets>
    <sheet name="Aquadopp" sheetId="5" r:id="rId1"/>
    <sheet name="To Do" sheetId="1" r:id="rId2"/>
    <sheet name="Calcs" sheetId="2" r:id="rId3"/>
    <sheet name="Log" sheetId="3" r:id="rId4"/>
    <sheet name="Deployment logs" sheetId="4" r:id="rId5"/>
  </sheets>
  <calcPr calcId="114210"/>
</workbook>
</file>

<file path=xl/calcChain.xml><?xml version="1.0" encoding="utf-8"?>
<calcChain xmlns="http://schemas.openxmlformats.org/spreadsheetml/2006/main">
  <c r="F26" i="3"/>
  <c r="D26"/>
  <c r="C15" i="2"/>
  <c r="C14"/>
  <c r="C13"/>
  <c r="C12"/>
  <c r="C11"/>
  <c r="B16" i="3"/>
  <c r="B18"/>
  <c r="B21"/>
  <c r="E21"/>
  <c r="B10"/>
  <c r="C4"/>
  <c r="C7" i="2"/>
  <c r="B5"/>
  <c r="D7"/>
  <c r="B23" i="3"/>
</calcChain>
</file>

<file path=xl/sharedStrings.xml><?xml version="1.0" encoding="utf-8"?>
<sst xmlns="http://schemas.openxmlformats.org/spreadsheetml/2006/main" count="146" uniqueCount="136">
  <si>
    <t>Mike</t>
  </si>
  <si>
    <t>Gene</t>
  </si>
  <si>
    <t>lbf/A</t>
  </si>
  <si>
    <t>Reading in Volts</t>
  </si>
  <si>
    <t>Current in A</t>
  </si>
  <si>
    <t>Pounds force</t>
  </si>
  <si>
    <t>Load Cell Calcs</t>
  </si>
  <si>
    <t>For July 12</t>
  </si>
  <si>
    <t>Paul/Gene</t>
  </si>
  <si>
    <t>Shunt Resistor</t>
  </si>
  <si>
    <t>To Do LIst</t>
  </si>
  <si>
    <t>Add zincs where needed</t>
  </si>
  <si>
    <t>ESP Weight in Air</t>
  </si>
  <si>
    <t>lbf</t>
  </si>
  <si>
    <t>without 14" x 14" Pb plate, with 10 Pb bricks (25 lbf each), No ESP core</t>
  </si>
  <si>
    <t>Buoy Weight in Air</t>
  </si>
  <si>
    <t>with 8 Pb bricks</t>
  </si>
  <si>
    <t>ESP Weight in H2O</t>
  </si>
  <si>
    <t>12.5" freeboard</t>
  </si>
  <si>
    <t>Labview VI</t>
  </si>
  <si>
    <t>More message checking</t>
  </si>
  <si>
    <t>Mount bigger antenna on eRadio</t>
  </si>
  <si>
    <t>Network panel on Mack just before canning</t>
  </si>
  <si>
    <t>Amps</t>
  </si>
  <si>
    <t>Volts</t>
  </si>
  <si>
    <t>Watts</t>
  </si>
  <si>
    <t>Buoy elex can</t>
  </si>
  <si>
    <t>Measured with amp clamp on 12VDC wire pair into panel</t>
  </si>
  <si>
    <t>Measured with DVM in line on wire to 24VDC fuse</t>
  </si>
  <si>
    <t>VDC</t>
  </si>
  <si>
    <t>Num batteries</t>
  </si>
  <si>
    <t>Amp-hrs</t>
  </si>
  <si>
    <t>Watt Hrs Available</t>
  </si>
  <si>
    <t>Days</t>
  </si>
  <si>
    <t>hrs/day</t>
  </si>
  <si>
    <t>Watt hrs required</t>
  </si>
  <si>
    <t>% Reserve</t>
  </si>
  <si>
    <t>Angles</t>
  </si>
  <si>
    <t>degrees</t>
  </si>
  <si>
    <t>Rates</t>
  </si>
  <si>
    <t>deg/sec</t>
  </si>
  <si>
    <t>Crossbow Constants</t>
  </si>
  <si>
    <t>Accelerations</t>
  </si>
  <si>
    <t>Gs</t>
  </si>
  <si>
    <t>Velocities</t>
  </si>
  <si>
    <t>m/sec</t>
  </si>
  <si>
    <t>Lon/Lat</t>
  </si>
  <si>
    <t>Altitude</t>
  </si>
  <si>
    <t>Degrees</t>
  </si>
  <si>
    <t>Meters</t>
  </si>
  <si>
    <t>X Rate Temp</t>
  </si>
  <si>
    <t>deg C</t>
  </si>
  <si>
    <t>3/4" rails on buoy</t>
  </si>
  <si>
    <t>CDIP Buoy</t>
  </si>
  <si>
    <t>36 45.65 N 121 56.81 W</t>
  </si>
  <si>
    <t>(36.7608 -121.9469)</t>
  </si>
  <si>
    <t>ESP/buoy in water free of SR</t>
  </si>
  <si>
    <t>Waverider in</t>
  </si>
  <si>
    <t>Same error</t>
  </si>
  <si>
    <t>Change DAQmx read timeout to 10 seconds</t>
  </si>
  <si>
    <t>-50405 Error in LV VI - restart</t>
  </si>
  <si>
    <t>Manuvering to recover equipment</t>
  </si>
  <si>
    <t>Lost radio connection, restart PC</t>
  </si>
  <si>
    <t>Wind speed ~3-8 kts</t>
  </si>
  <si>
    <t>Wind speed ~0-5 kts</t>
  </si>
  <si>
    <t>Back on deck</t>
  </si>
  <si>
    <t>ESP and Waverider in</t>
  </si>
  <si>
    <t>Start recovery (waverider on deck)</t>
  </si>
  <si>
    <t>ESP in water</t>
  </si>
  <si>
    <t>Waverider in water</t>
  </si>
  <si>
    <t>"Lost" connection</t>
  </si>
  <si>
    <t>ESP OS could not open</t>
  </si>
  <si>
    <t>LV still running</t>
  </si>
  <si>
    <t>Radio RSSI -95 dBm</t>
  </si>
  <si>
    <t>towing waverider for 5 minutes</t>
  </si>
  <si>
    <t>Waverider on deck</t>
  </si>
  <si>
    <t>Error -50405</t>
  </si>
  <si>
    <t>VI back on</t>
  </si>
  <si>
    <t>Drifter and waverider back in water</t>
  </si>
  <si>
    <t>Drifter and waverider back on deck</t>
  </si>
  <si>
    <t>~1605</t>
  </si>
  <si>
    <t>~1156</t>
  </si>
  <si>
    <t>Drifter in water</t>
  </si>
  <si>
    <t>waverider in water</t>
  </si>
  <si>
    <t>ESP mission start</t>
  </si>
  <si>
    <t>Labview VI error -50405</t>
  </si>
  <si>
    <t>Error -200284</t>
  </si>
  <si>
    <t>Change DAQ timeout to 3 seconds</t>
  </si>
  <si>
    <t>Change DAQ timeout to 5 seconds</t>
  </si>
  <si>
    <t>GPS off</t>
  </si>
  <si>
    <t>Logging off</t>
  </si>
  <si>
    <t>Start with Ver 5</t>
  </si>
  <si>
    <t>Stop VI, logout of ESP</t>
  </si>
  <si>
    <t>Restart, error -50405</t>
  </si>
  <si>
    <t>Reposition radio modem</t>
  </si>
  <si>
    <t>Manuver closer to buoy towing Waverider</t>
  </si>
  <si>
    <t>Logging on</t>
  </si>
  <si>
    <t>error -50405</t>
  </si>
  <si>
    <t>~1/2 nmi away</t>
  </si>
  <si>
    <t>no radio modem web service</t>
  </si>
  <si>
    <t>Everything running, logging on</t>
  </si>
  <si>
    <t>ESP mission done</t>
  </si>
  <si>
    <t>Recover waverider and ESP</t>
  </si>
  <si>
    <t>RSSI = - 50 dBm</t>
  </si>
  <si>
    <t>Drop skirt</t>
  </si>
  <si>
    <t>Make sure nav light works</t>
  </si>
  <si>
    <t>Figure out how to mount eRadio on W/F</t>
  </si>
  <si>
    <t>Work with Mike C. and W/F to get grapple line on buoy</t>
  </si>
  <si>
    <t>Refine time out values</t>
  </si>
  <si>
    <t>get rid of extra line feeds</t>
  </si>
  <si>
    <t>Get 2 acoustic releases and rigging hardware</t>
  </si>
  <si>
    <t>Get 2nd deck box</t>
  </si>
  <si>
    <t>Test acoustic releases w/WF and other deck box</t>
  </si>
  <si>
    <t>Do modem range test</t>
  </si>
  <si>
    <t>Work with W/F to see how they want to plot course centered on Buoy</t>
  </si>
  <si>
    <t>Organize cargo box</t>
  </si>
  <si>
    <t>Check out spares</t>
  </si>
  <si>
    <t>Ask W/F about poles and hooks for tag lines</t>
  </si>
  <si>
    <t>Send a GGA string to W/F Winfrog</t>
  </si>
  <si>
    <t>Finish the buoy battery test and analysis</t>
  </si>
  <si>
    <t>Clean and anodize the battery case end caps</t>
  </si>
  <si>
    <t>Deployment; planning; load from file: 300sec config file</t>
  </si>
  <si>
    <t>Profile interval</t>
  </si>
  <si>
    <t>cell size</t>
  </si>
  <si>
    <t>Number of cells</t>
  </si>
  <si>
    <t>Establish communication</t>
  </si>
  <si>
    <t>Hit update</t>
  </si>
  <si>
    <t>Window back should confirm update</t>
  </si>
  <si>
    <t>Start recorder deployment</t>
  </si>
  <si>
    <t>Several windows pop up</t>
  </si>
  <si>
    <t>averaging interval</t>
  </si>
  <si>
    <t>blanking distance</t>
  </si>
  <si>
    <t>compass update</t>
  </si>
  <si>
    <t>Com9</t>
  </si>
  <si>
    <t>Don't save to file</t>
  </si>
  <si>
    <t>set to PC Time</t>
  </si>
</sst>
</file>

<file path=xl/styles.xml><?xml version="1.0" encoding="utf-8"?>
<styleSheet xmlns="http://schemas.openxmlformats.org/spreadsheetml/2006/main">
  <numFmts count="3">
    <numFmt numFmtId="164" formatCode="0.0000000000E+00"/>
    <numFmt numFmtId="165" formatCode="0.00000"/>
    <numFmt numFmtId="166" formatCode="0.0%"/>
  </numFmts>
  <fonts count="7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Calibri"/>
      <family val="2"/>
    </font>
    <font>
      <sz val="6"/>
      <color indexed="8"/>
      <name val="Arial"/>
      <family val="2"/>
    </font>
    <font>
      <b/>
      <sz val="6"/>
      <color indexed="8"/>
      <name val="Arial"/>
      <family val="2"/>
    </font>
    <font>
      <strike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/>
    <xf numFmtId="1" fontId="0" fillId="0" borderId="0" xfId="0" applyNumberFormat="1"/>
    <xf numFmtId="15" fontId="0" fillId="0" borderId="0" xfId="0" applyNumberFormat="1" applyFill="1"/>
    <xf numFmtId="0" fontId="0" fillId="0" borderId="0" xfId="0" applyFill="1"/>
    <xf numFmtId="16" fontId="0" fillId="0" borderId="0" xfId="0" applyNumberFormat="1"/>
    <xf numFmtId="0" fontId="2" fillId="0" borderId="0" xfId="0" applyFont="1" applyFill="1"/>
    <xf numFmtId="0" fontId="3" fillId="0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5" fillId="0" borderId="0" xfId="0" applyFont="1"/>
    <xf numFmtId="0" fontId="4" fillId="0" borderId="0" xfId="0" applyFont="1"/>
    <xf numFmtId="0" fontId="0" fillId="0" borderId="0" xfId="0" quotePrefix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8" sqref="A8"/>
    </sheetView>
  </sheetViews>
  <sheetFormatPr defaultRowHeight="14.5"/>
  <cols>
    <col min="1" max="1" width="47.26953125" bestFit="1" customWidth="1"/>
  </cols>
  <sheetData>
    <row r="1" spans="1:2">
      <c r="A1" t="s">
        <v>125</v>
      </c>
    </row>
    <row r="2" spans="1:2">
      <c r="A2" t="s">
        <v>121</v>
      </c>
    </row>
    <row r="3" spans="1:2">
      <c r="A3" t="s">
        <v>126</v>
      </c>
    </row>
    <row r="4" spans="1:2">
      <c r="A4" t="s">
        <v>127</v>
      </c>
    </row>
    <row r="5" spans="1:2">
      <c r="A5" t="s">
        <v>128</v>
      </c>
    </row>
    <row r="6" spans="1:2">
      <c r="A6" t="s">
        <v>129</v>
      </c>
    </row>
    <row r="7" spans="1:2">
      <c r="A7" t="s">
        <v>134</v>
      </c>
    </row>
    <row r="8" spans="1:2">
      <c r="A8" t="s">
        <v>135</v>
      </c>
    </row>
    <row r="10" spans="1:2">
      <c r="A10" t="s">
        <v>133</v>
      </c>
    </row>
    <row r="13" spans="1:2">
      <c r="A13" t="s">
        <v>122</v>
      </c>
      <c r="B13">
        <v>300</v>
      </c>
    </row>
    <row r="14" spans="1:2">
      <c r="A14" t="s">
        <v>124</v>
      </c>
      <c r="B14">
        <v>20</v>
      </c>
    </row>
    <row r="15" spans="1:2">
      <c r="A15" t="s">
        <v>123</v>
      </c>
      <c r="B15">
        <v>0.5</v>
      </c>
    </row>
    <row r="16" spans="1:2">
      <c r="A16" t="s">
        <v>130</v>
      </c>
      <c r="B16">
        <v>60</v>
      </c>
    </row>
    <row r="17" spans="1:2">
      <c r="A17" t="s">
        <v>131</v>
      </c>
      <c r="B17">
        <v>0.2</v>
      </c>
    </row>
    <row r="18" spans="1:2">
      <c r="A18" t="s">
        <v>132</v>
      </c>
      <c r="B18">
        <v>1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5"/>
  <sheetViews>
    <sheetView tabSelected="1" workbookViewId="0">
      <selection activeCell="B27" sqref="B27"/>
    </sheetView>
  </sheetViews>
  <sheetFormatPr defaultRowHeight="14.5"/>
  <cols>
    <col min="1" max="1" width="9.54296875" bestFit="1" customWidth="1"/>
    <col min="2" max="2" width="59.1796875" bestFit="1" customWidth="1"/>
    <col min="3" max="3" width="59.81640625" customWidth="1"/>
  </cols>
  <sheetData>
    <row r="1" spans="1:2">
      <c r="A1" t="s">
        <v>10</v>
      </c>
    </row>
    <row r="2" spans="1:2">
      <c r="A2" s="1"/>
    </row>
    <row r="3" spans="1:2">
      <c r="A3" s="1" t="s">
        <v>7</v>
      </c>
    </row>
    <row r="4" spans="1:2" ht="18.5">
      <c r="A4" s="3"/>
      <c r="B4" s="6" t="s">
        <v>0</v>
      </c>
    </row>
    <row r="5" spans="1:2">
      <c r="A5" s="4"/>
      <c r="B5" s="4" t="s">
        <v>120</v>
      </c>
    </row>
    <row r="6" spans="1:2">
      <c r="A6" s="4"/>
      <c r="B6" s="4"/>
    </row>
    <row r="7" spans="1:2" ht="18.5">
      <c r="A7" s="4"/>
      <c r="B7" s="6" t="s">
        <v>8</v>
      </c>
    </row>
    <row r="8" spans="1:2">
      <c r="A8" s="4"/>
      <c r="B8" s="4"/>
    </row>
    <row r="9" spans="1:2">
      <c r="B9" s="14" t="s">
        <v>11</v>
      </c>
    </row>
    <row r="10" spans="1:2">
      <c r="B10" s="14" t="s">
        <v>105</v>
      </c>
    </row>
    <row r="11" spans="1:2">
      <c r="B11" s="14" t="s">
        <v>52</v>
      </c>
    </row>
    <row r="12" spans="1:2">
      <c r="B12" s="4"/>
    </row>
    <row r="13" spans="1:2" ht="18.5">
      <c r="A13" s="4"/>
      <c r="B13" s="6" t="s">
        <v>1</v>
      </c>
    </row>
    <row r="14" spans="1:2">
      <c r="A14" s="4"/>
      <c r="B14" s="14" t="s">
        <v>21</v>
      </c>
    </row>
    <row r="15" spans="1:2">
      <c r="A15" s="4"/>
      <c r="B15" s="14" t="s">
        <v>106</v>
      </c>
    </row>
    <row r="16" spans="1:2">
      <c r="A16" s="4"/>
      <c r="B16" s="14" t="s">
        <v>107</v>
      </c>
    </row>
    <row r="17" spans="1:2">
      <c r="A17" s="4"/>
      <c r="B17" s="14" t="s">
        <v>110</v>
      </c>
    </row>
    <row r="18" spans="1:2">
      <c r="A18" s="4"/>
      <c r="B18" s="14" t="s">
        <v>111</v>
      </c>
    </row>
    <row r="19" spans="1:2">
      <c r="A19" s="4"/>
      <c r="B19" s="14" t="s">
        <v>112</v>
      </c>
    </row>
    <row r="20" spans="1:2">
      <c r="A20" s="4"/>
      <c r="B20" s="4" t="s">
        <v>113</v>
      </c>
    </row>
    <row r="21" spans="1:2">
      <c r="A21" s="4"/>
      <c r="B21" s="14" t="s">
        <v>114</v>
      </c>
    </row>
    <row r="22" spans="1:2">
      <c r="A22" s="4"/>
      <c r="B22" s="14" t="s">
        <v>115</v>
      </c>
    </row>
    <row r="23" spans="1:2">
      <c r="A23" s="4"/>
      <c r="B23" s="14" t="s">
        <v>116</v>
      </c>
    </row>
    <row r="24" spans="1:2">
      <c r="A24" s="4"/>
      <c r="B24" s="14" t="s">
        <v>117</v>
      </c>
    </row>
    <row r="25" spans="1:2">
      <c r="A25" s="4"/>
      <c r="B25" s="14" t="s">
        <v>118</v>
      </c>
    </row>
    <row r="26" spans="1:2">
      <c r="A26" s="4"/>
      <c r="B26" s="14" t="s">
        <v>119</v>
      </c>
    </row>
    <row r="27" spans="1:2">
      <c r="A27" s="4"/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>
      <c r="A31" s="4"/>
      <c r="B31" s="4"/>
    </row>
    <row r="32" spans="1:2" ht="18.5">
      <c r="A32" s="4"/>
      <c r="B32" s="7" t="s">
        <v>19</v>
      </c>
    </row>
    <row r="33" spans="2:2">
      <c r="B33" t="s">
        <v>20</v>
      </c>
    </row>
    <row r="34" spans="2:2">
      <c r="B34" t="s">
        <v>108</v>
      </c>
    </row>
    <row r="35" spans="2:2">
      <c r="B35" t="s">
        <v>109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15"/>
  <sheetViews>
    <sheetView workbookViewId="0">
      <selection activeCell="D18" sqref="D18"/>
    </sheetView>
  </sheetViews>
  <sheetFormatPr defaultRowHeight="14.5"/>
  <cols>
    <col min="1" max="1" width="17.90625" bestFit="1" customWidth="1"/>
    <col min="2" max="2" width="14.08984375" bestFit="1" customWidth="1"/>
    <col min="3" max="3" width="17.36328125" customWidth="1"/>
    <col min="4" max="4" width="11.81640625" bestFit="1" customWidth="1"/>
  </cols>
  <sheetData>
    <row r="3" spans="1:4">
      <c r="A3" t="s">
        <v>6</v>
      </c>
    </row>
    <row r="4" spans="1:4">
      <c r="B4">
        <v>100</v>
      </c>
      <c r="C4" t="s">
        <v>9</v>
      </c>
    </row>
    <row r="5" spans="1:4">
      <c r="B5">
        <f>12500/0.016</f>
        <v>781250</v>
      </c>
      <c r="C5" t="s">
        <v>2</v>
      </c>
      <c r="D5" s="2"/>
    </row>
    <row r="6" spans="1:4">
      <c r="B6" t="s">
        <v>3</v>
      </c>
      <c r="C6" t="s">
        <v>4</v>
      </c>
      <c r="D6" s="2" t="s">
        <v>5</v>
      </c>
    </row>
    <row r="7" spans="1:4">
      <c r="B7">
        <v>0.62460000000000004</v>
      </c>
      <c r="C7">
        <f>+B7/$B$4</f>
        <v>6.2460000000000007E-3</v>
      </c>
      <c r="D7" s="2">
        <f>+(C7-0.004)*$B$5</f>
        <v>1754.6875000000005</v>
      </c>
    </row>
    <row r="9" spans="1:4">
      <c r="A9" t="s">
        <v>41</v>
      </c>
      <c r="B9" t="s">
        <v>37</v>
      </c>
      <c r="C9">
        <v>5.493164E-3</v>
      </c>
      <c r="D9" t="s">
        <v>38</v>
      </c>
    </row>
    <row r="10" spans="1:4">
      <c r="B10" t="s">
        <v>39</v>
      </c>
      <c r="C10">
        <v>1.9226073999999999E-2</v>
      </c>
      <c r="D10" t="s">
        <v>40</v>
      </c>
    </row>
    <row r="11" spans="1:4">
      <c r="B11" t="s">
        <v>42</v>
      </c>
      <c r="C11">
        <f>20/2^16</f>
        <v>3.0517578125E-4</v>
      </c>
      <c r="D11" t="s">
        <v>43</v>
      </c>
    </row>
    <row r="12" spans="1:4">
      <c r="B12" t="s">
        <v>44</v>
      </c>
      <c r="C12">
        <f>512/2^16</f>
        <v>7.8125E-3</v>
      </c>
      <c r="D12" t="s">
        <v>45</v>
      </c>
    </row>
    <row r="13" spans="1:4">
      <c r="B13" t="s">
        <v>46</v>
      </c>
      <c r="C13" s="8">
        <f>360/2^32</f>
        <v>8.3819031715393066E-8</v>
      </c>
      <c r="D13" t="s">
        <v>48</v>
      </c>
    </row>
    <row r="14" spans="1:4">
      <c r="B14" t="s">
        <v>47</v>
      </c>
      <c r="C14" s="9">
        <f>+(2^14)/(2^16)</f>
        <v>0.25</v>
      </c>
      <c r="D14" t="s">
        <v>49</v>
      </c>
    </row>
    <row r="15" spans="1:4">
      <c r="B15" t="s">
        <v>50</v>
      </c>
      <c r="C15">
        <f>200/2^16</f>
        <v>3.0517578125E-3</v>
      </c>
      <c r="D15" t="s">
        <v>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32" sqref="B32"/>
    </sheetView>
  </sheetViews>
  <sheetFormatPr defaultRowHeight="14.5"/>
  <cols>
    <col min="1" max="1" width="16.08984375" bestFit="1" customWidth="1"/>
  </cols>
  <sheetData>
    <row r="1" spans="1:5">
      <c r="A1" s="5">
        <v>40369</v>
      </c>
    </row>
    <row r="2" spans="1:5">
      <c r="A2" t="s">
        <v>12</v>
      </c>
      <c r="C2">
        <v>2136</v>
      </c>
      <c r="D2" t="s">
        <v>13</v>
      </c>
      <c r="E2" t="s">
        <v>14</v>
      </c>
    </row>
    <row r="3" spans="1:5">
      <c r="A3" t="s">
        <v>15</v>
      </c>
      <c r="C3">
        <v>1212</v>
      </c>
      <c r="D3" t="s">
        <v>13</v>
      </c>
      <c r="E3" t="s">
        <v>16</v>
      </c>
    </row>
    <row r="4" spans="1:5">
      <c r="A4" t="s">
        <v>17</v>
      </c>
      <c r="C4">
        <f>2446-1225</f>
        <v>1221</v>
      </c>
      <c r="E4" t="s">
        <v>18</v>
      </c>
    </row>
    <row r="6" spans="1:5">
      <c r="A6" s="1">
        <v>40400</v>
      </c>
      <c r="B6" t="s">
        <v>22</v>
      </c>
    </row>
    <row r="7" spans="1:5">
      <c r="A7" s="1"/>
      <c r="B7" t="s">
        <v>27</v>
      </c>
    </row>
    <row r="8" spans="1:5">
      <c r="B8">
        <v>0.78</v>
      </c>
      <c r="C8" t="s">
        <v>23</v>
      </c>
    </row>
    <row r="9" spans="1:5">
      <c r="B9">
        <v>13.4</v>
      </c>
      <c r="C9" t="s">
        <v>24</v>
      </c>
    </row>
    <row r="10" spans="1:5">
      <c r="B10">
        <f>+B9*B8</f>
        <v>10.452</v>
      </c>
      <c r="C10" t="s">
        <v>25</v>
      </c>
    </row>
    <row r="12" spans="1:5">
      <c r="A12" s="1">
        <v>40401</v>
      </c>
      <c r="B12" t="s">
        <v>26</v>
      </c>
    </row>
    <row r="13" spans="1:5">
      <c r="B13" t="s">
        <v>28</v>
      </c>
    </row>
    <row r="14" spans="1:5">
      <c r="B14">
        <v>0.59</v>
      </c>
      <c r="C14" t="s">
        <v>23</v>
      </c>
    </row>
    <row r="15" spans="1:5">
      <c r="B15">
        <v>25</v>
      </c>
      <c r="C15" t="s">
        <v>29</v>
      </c>
    </row>
    <row r="16" spans="1:5">
      <c r="B16">
        <f>+B14*B15</f>
        <v>14.75</v>
      </c>
      <c r="C16" t="s">
        <v>25</v>
      </c>
    </row>
    <row r="18" spans="1:7">
      <c r="B18">
        <f>+B16</f>
        <v>14.75</v>
      </c>
      <c r="C18" t="s">
        <v>25</v>
      </c>
      <c r="E18">
        <v>6</v>
      </c>
      <c r="F18" t="s">
        <v>30</v>
      </c>
    </row>
    <row r="19" spans="1:7">
      <c r="B19">
        <v>5</v>
      </c>
      <c r="C19" t="s">
        <v>33</v>
      </c>
      <c r="E19">
        <v>40</v>
      </c>
      <c r="F19" t="s">
        <v>31</v>
      </c>
    </row>
    <row r="20" spans="1:7">
      <c r="B20">
        <v>24</v>
      </c>
      <c r="C20" t="s">
        <v>34</v>
      </c>
      <c r="E20">
        <v>12</v>
      </c>
      <c r="F20" t="s">
        <v>24</v>
      </c>
    </row>
    <row r="21" spans="1:7">
      <c r="B21">
        <f>+B18*B19*B20</f>
        <v>1770</v>
      </c>
      <c r="C21" t="s">
        <v>35</v>
      </c>
      <c r="E21">
        <f>+E18*E19*E20</f>
        <v>2880</v>
      </c>
      <c r="F21" t="s">
        <v>32</v>
      </c>
    </row>
    <row r="23" spans="1:7">
      <c r="B23" s="10">
        <f>+(E21-B21)/E21</f>
        <v>0.38541666666666669</v>
      </c>
      <c r="C23" t="s">
        <v>36</v>
      </c>
    </row>
    <row r="25" spans="1:7">
      <c r="A25" t="s">
        <v>53</v>
      </c>
      <c r="B25" s="11" t="s">
        <v>54</v>
      </c>
      <c r="D25">
        <v>36</v>
      </c>
      <c r="E25">
        <v>45.65</v>
      </c>
      <c r="F25">
        <v>121</v>
      </c>
      <c r="G25">
        <v>56.81</v>
      </c>
    </row>
    <row r="26" spans="1:7">
      <c r="B26" s="11" t="s">
        <v>55</v>
      </c>
      <c r="D26">
        <f>+D25+E25/60</f>
        <v>36.760833333333331</v>
      </c>
      <c r="F26">
        <f>+F25+G25/60</f>
        <v>121.94683333333333</v>
      </c>
    </row>
    <row r="27" spans="1:7">
      <c r="B27" s="12"/>
    </row>
  </sheetData>
  <phoneticPr fontId="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59"/>
  <sheetViews>
    <sheetView workbookViewId="0">
      <selection activeCell="C38" sqref="C38"/>
    </sheetView>
  </sheetViews>
  <sheetFormatPr defaultRowHeight="14.5"/>
  <cols>
    <col min="1" max="1" width="9.36328125" bestFit="1" customWidth="1"/>
    <col min="2" max="2" width="36.90625" bestFit="1" customWidth="1"/>
  </cols>
  <sheetData>
    <row r="2" spans="1:2">
      <c r="A2" s="1">
        <v>40371</v>
      </c>
    </row>
    <row r="3" spans="1:2">
      <c r="A3">
        <v>1217</v>
      </c>
      <c r="B3" t="s">
        <v>56</v>
      </c>
    </row>
    <row r="4" spans="1:2">
      <c r="A4">
        <v>1220</v>
      </c>
      <c r="B4" t="s">
        <v>57</v>
      </c>
    </row>
    <row r="5" spans="1:2">
      <c r="B5" t="s">
        <v>64</v>
      </c>
    </row>
    <row r="6" spans="1:2">
      <c r="A6">
        <v>1300</v>
      </c>
      <c r="B6" s="13" t="s">
        <v>60</v>
      </c>
    </row>
    <row r="7" spans="1:2">
      <c r="A7">
        <v>1309</v>
      </c>
      <c r="B7" t="s">
        <v>58</v>
      </c>
    </row>
    <row r="8" spans="1:2">
      <c r="A8">
        <v>1318</v>
      </c>
      <c r="B8" t="s">
        <v>58</v>
      </c>
    </row>
    <row r="9" spans="1:2">
      <c r="B9" t="s">
        <v>59</v>
      </c>
    </row>
    <row r="10" spans="1:2">
      <c r="A10">
        <v>1324</v>
      </c>
      <c r="B10" t="s">
        <v>58</v>
      </c>
    </row>
    <row r="11" spans="1:2">
      <c r="A11">
        <v>1330</v>
      </c>
      <c r="B11" t="s">
        <v>61</v>
      </c>
    </row>
    <row r="12" spans="1:2">
      <c r="A12">
        <v>1332</v>
      </c>
      <c r="B12" t="s">
        <v>62</v>
      </c>
    </row>
    <row r="13" spans="1:2">
      <c r="A13">
        <v>1345</v>
      </c>
      <c r="B13" t="s">
        <v>67</v>
      </c>
    </row>
    <row r="14" spans="1:2">
      <c r="A14">
        <v>1420</v>
      </c>
      <c r="B14" t="s">
        <v>66</v>
      </c>
    </row>
    <row r="15" spans="1:2">
      <c r="B15" t="s">
        <v>63</v>
      </c>
    </row>
    <row r="16" spans="1:2">
      <c r="A16">
        <v>1535</v>
      </c>
      <c r="B16" t="s">
        <v>65</v>
      </c>
    </row>
    <row r="19" spans="1:2">
      <c r="A19" s="1">
        <v>40402</v>
      </c>
    </row>
    <row r="20" spans="1:2">
      <c r="A20">
        <v>1315</v>
      </c>
      <c r="B20" t="s">
        <v>68</v>
      </c>
    </row>
    <row r="21" spans="1:2">
      <c r="A21">
        <v>1320</v>
      </c>
      <c r="B21" t="s">
        <v>69</v>
      </c>
    </row>
    <row r="22" spans="1:2">
      <c r="A22">
        <v>1355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>
        <v>1404</v>
      </c>
      <c r="B26" t="s">
        <v>74</v>
      </c>
    </row>
    <row r="27" spans="1:2">
      <c r="A27">
        <v>1442</v>
      </c>
      <c r="B27" t="s">
        <v>75</v>
      </c>
    </row>
    <row r="28" spans="1:2">
      <c r="B28" t="s">
        <v>76</v>
      </c>
    </row>
    <row r="29" spans="1:2">
      <c r="A29">
        <v>1443</v>
      </c>
      <c r="B29" t="s">
        <v>77</v>
      </c>
    </row>
    <row r="30" spans="1:2">
      <c r="B30" t="s">
        <v>104</v>
      </c>
    </row>
    <row r="31" spans="1:2">
      <c r="A31">
        <v>1531</v>
      </c>
      <c r="B31" t="s">
        <v>78</v>
      </c>
    </row>
    <row r="32" spans="1:2">
      <c r="A32" t="s">
        <v>80</v>
      </c>
      <c r="B32" t="s">
        <v>79</v>
      </c>
    </row>
    <row r="34" spans="1:2">
      <c r="A34" s="1">
        <v>40410</v>
      </c>
    </row>
    <row r="35" spans="1:2">
      <c r="A35" t="s">
        <v>81</v>
      </c>
      <c r="B35" t="s">
        <v>82</v>
      </c>
    </row>
    <row r="36" spans="1:2">
      <c r="A36">
        <v>1203</v>
      </c>
      <c r="B36" t="s">
        <v>83</v>
      </c>
    </row>
    <row r="37" spans="1:2">
      <c r="A37">
        <v>1230</v>
      </c>
      <c r="B37" t="s">
        <v>84</v>
      </c>
    </row>
    <row r="38" spans="1:2">
      <c r="A38">
        <v>1253</v>
      </c>
      <c r="B38" t="s">
        <v>85</v>
      </c>
    </row>
    <row r="39" spans="1:2">
      <c r="A39">
        <v>1258</v>
      </c>
      <c r="B39" t="s">
        <v>86</v>
      </c>
    </row>
    <row r="40" spans="1:2">
      <c r="B40" t="s">
        <v>87</v>
      </c>
    </row>
    <row r="41" spans="1:2">
      <c r="A41">
        <v>1300</v>
      </c>
      <c r="B41" t="s">
        <v>86</v>
      </c>
    </row>
    <row r="42" spans="1:2">
      <c r="B42" t="s">
        <v>88</v>
      </c>
    </row>
    <row r="43" spans="1:2">
      <c r="A43">
        <v>1304</v>
      </c>
      <c r="B43" t="s">
        <v>76</v>
      </c>
    </row>
    <row r="44" spans="1:2">
      <c r="A44">
        <v>1312</v>
      </c>
      <c r="B44" t="s">
        <v>89</v>
      </c>
    </row>
    <row r="45" spans="1:2">
      <c r="B45" t="s">
        <v>90</v>
      </c>
    </row>
    <row r="46" spans="1:2">
      <c r="A46">
        <v>1317</v>
      </c>
      <c r="B46" t="s">
        <v>91</v>
      </c>
    </row>
    <row r="47" spans="1:2">
      <c r="A47">
        <v>1318</v>
      </c>
      <c r="B47" t="s">
        <v>92</v>
      </c>
    </row>
    <row r="48" spans="1:2">
      <c r="B48" t="s">
        <v>93</v>
      </c>
    </row>
    <row r="49" spans="1:2">
      <c r="A49">
        <v>1345</v>
      </c>
      <c r="B49" t="s">
        <v>94</v>
      </c>
    </row>
    <row r="50" spans="1:2">
      <c r="B50" t="s">
        <v>95</v>
      </c>
    </row>
    <row r="51" spans="1:2">
      <c r="B51" t="s">
        <v>96</v>
      </c>
    </row>
    <row r="52" spans="1:2">
      <c r="A52">
        <v>1424</v>
      </c>
      <c r="B52" t="s">
        <v>97</v>
      </c>
    </row>
    <row r="53" spans="1:2">
      <c r="B53" t="s">
        <v>98</v>
      </c>
    </row>
    <row r="54" spans="1:2">
      <c r="B54" t="s">
        <v>99</v>
      </c>
    </row>
    <row r="55" spans="1:2">
      <c r="B55" t="s">
        <v>95</v>
      </c>
    </row>
    <row r="56" spans="1:2">
      <c r="A56">
        <v>1428</v>
      </c>
      <c r="B56" t="s">
        <v>100</v>
      </c>
    </row>
    <row r="57" spans="1:2">
      <c r="B57" t="s">
        <v>103</v>
      </c>
    </row>
    <row r="58" spans="1:2">
      <c r="A58">
        <v>1529</v>
      </c>
      <c r="B58" t="s">
        <v>101</v>
      </c>
    </row>
    <row r="59" spans="1:2">
      <c r="A59">
        <v>1540</v>
      </c>
      <c r="B59" t="s">
        <v>102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Aquadopp</vt:lpstr>
      <vt:lpstr>To Do</vt:lpstr>
      <vt:lpstr>Calcs</vt:lpstr>
      <vt:lpstr>Log</vt:lpstr>
      <vt:lpstr>Deployment logs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magene</cp:lastModifiedBy>
  <cp:lastPrinted>2010-09-02T18:31:46Z</cp:lastPrinted>
  <dcterms:created xsi:type="dcterms:W3CDTF">2010-06-28T15:15:23Z</dcterms:created>
  <dcterms:modified xsi:type="dcterms:W3CDTF">2010-09-09T17:14:22Z</dcterms:modified>
</cp:coreProperties>
</file>