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60" windowWidth="19284" windowHeight="12084" activeTab="2"/>
  </bookViews>
  <sheets>
    <sheet name="To Do" sheetId="1" r:id="rId1"/>
    <sheet name="Calcs" sheetId="2" r:id="rId2"/>
    <sheet name="Log" sheetId="3" r:id="rId3"/>
  </sheets>
  <calcPr calcId="125725"/>
</workbook>
</file>

<file path=xl/calcChain.xml><?xml version="1.0" encoding="utf-8"?>
<calcChain xmlns="http://schemas.openxmlformats.org/spreadsheetml/2006/main">
  <c r="F26" i="3"/>
  <c r="D26"/>
  <c r="C15" i="2"/>
  <c r="C14"/>
  <c r="C13"/>
  <c r="C12"/>
  <c r="C11"/>
  <c r="B16" i="3"/>
  <c r="B18" s="1"/>
  <c r="B21" s="1"/>
  <c r="E21"/>
  <c r="B10"/>
  <c r="C4"/>
  <c r="C7" i="2"/>
  <c r="D7" s="1"/>
  <c r="B5"/>
  <c r="B23" i="3" l="1"/>
</calcChain>
</file>

<file path=xl/sharedStrings.xml><?xml version="1.0" encoding="utf-8"?>
<sst xmlns="http://schemas.openxmlformats.org/spreadsheetml/2006/main" count="72" uniqueCount="66">
  <si>
    <t>Do resonant frequency drop test</t>
  </si>
  <si>
    <t>Mount current meter</t>
  </si>
  <si>
    <t>Calibrate load cell</t>
  </si>
  <si>
    <t>Mike</t>
  </si>
  <si>
    <t>Gene</t>
  </si>
  <si>
    <t>lbf/A</t>
  </si>
  <si>
    <t>Reading in Volts</t>
  </si>
  <si>
    <t>Current in A</t>
  </si>
  <si>
    <t>Pounds force</t>
  </si>
  <si>
    <t>Load Cell Calcs</t>
  </si>
  <si>
    <t>For July 12</t>
  </si>
  <si>
    <t>Paul/Gene</t>
  </si>
  <si>
    <t>Shunt Resistor</t>
  </si>
  <si>
    <t>To Do LIst</t>
  </si>
  <si>
    <t>Add zincs where needed</t>
  </si>
  <si>
    <t>ESP Weight in Air</t>
  </si>
  <si>
    <t>lbf</t>
  </si>
  <si>
    <t>without 14" x 14" Pb plate, with 10 Pb bricks (25 lbf each), No ESP core</t>
  </si>
  <si>
    <t>Buoy Weight in Air</t>
  </si>
  <si>
    <t>with 8 Pb bricks</t>
  </si>
  <si>
    <t>ESP Weight in H2O</t>
  </si>
  <si>
    <t>12.5" freeboard</t>
  </si>
  <si>
    <t>Labview VI</t>
  </si>
  <si>
    <t>Add PAR</t>
  </si>
  <si>
    <t>More message checking</t>
  </si>
  <si>
    <t>Add bus voltage monitoring</t>
  </si>
  <si>
    <t>Reinforce SR A-frame extension</t>
  </si>
  <si>
    <t>Finalize deployment scenario w/WF</t>
  </si>
  <si>
    <t>Mount bigger antenna on eRadio</t>
  </si>
  <si>
    <t>See if we can run 2 shipboard computers</t>
  </si>
  <si>
    <t>Network panel on Mack just before canning</t>
  </si>
  <si>
    <t>Amps</t>
  </si>
  <si>
    <t>Volts</t>
  </si>
  <si>
    <t>Watts</t>
  </si>
  <si>
    <t>Buoy elex can</t>
  </si>
  <si>
    <t>Measured with amp clamp on 12VDC wire pair into panel</t>
  </si>
  <si>
    <t>Measured with DVM in line on wire to 24VDC fuse</t>
  </si>
  <si>
    <t>VDC</t>
  </si>
  <si>
    <t>Num batteries</t>
  </si>
  <si>
    <t>Amp-hrs</t>
  </si>
  <si>
    <t>Watt Hrs Available</t>
  </si>
  <si>
    <t>Days</t>
  </si>
  <si>
    <t>hrs/day</t>
  </si>
  <si>
    <t>Watt hrs required</t>
  </si>
  <si>
    <t>% Reserve</t>
  </si>
  <si>
    <t>Angles</t>
  </si>
  <si>
    <t>degrees</t>
  </si>
  <si>
    <t>Rates</t>
  </si>
  <si>
    <t>deg/sec</t>
  </si>
  <si>
    <t>Crossbow Constants</t>
  </si>
  <si>
    <t>Accelerations</t>
  </si>
  <si>
    <t>Gs</t>
  </si>
  <si>
    <t>Velocities</t>
  </si>
  <si>
    <t>m/sec</t>
  </si>
  <si>
    <t>Lon/Lat</t>
  </si>
  <si>
    <t>Altitude</t>
  </si>
  <si>
    <t>Degrees</t>
  </si>
  <si>
    <t>Meters</t>
  </si>
  <si>
    <t>X Rate Temp</t>
  </si>
  <si>
    <t>deg C</t>
  </si>
  <si>
    <t>Mount nav light</t>
  </si>
  <si>
    <t>3/4" rails on buoy</t>
  </si>
  <si>
    <t>CDIP Buoy</t>
  </si>
  <si>
    <t>36 45.65 N 121 56.81 W</t>
  </si>
  <si>
    <t>(36.7608 -121.9469)</t>
  </si>
  <si>
    <t xml:space="preserve">Battery Voltage on buoy = </t>
  </si>
</sst>
</file>

<file path=xl/styles.xml><?xml version="1.0" encoding="utf-8"?>
<styleSheet xmlns="http://schemas.openxmlformats.org/spreadsheetml/2006/main">
  <numFmts count="3">
    <numFmt numFmtId="164" formatCode="0.0000000000E+00"/>
    <numFmt numFmtId="165" formatCode="0.00000"/>
    <numFmt numFmtId="166" formatCode="0.0%"/>
  </numFmts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4"/>
      <color indexed="8"/>
      <name val="Calibri"/>
      <family val="2"/>
    </font>
    <font>
      <b/>
      <sz val="14"/>
      <color indexed="8"/>
      <name val="Calibri"/>
      <family val="2"/>
    </font>
    <font>
      <sz val="6"/>
      <color indexed="8"/>
      <name val="Arial"/>
      <family val="2"/>
    </font>
    <font>
      <b/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5" fontId="0" fillId="0" borderId="0" xfId="0" applyNumberFormat="1"/>
    <xf numFmtId="1" fontId="0" fillId="0" borderId="0" xfId="0" applyNumberFormat="1"/>
    <xf numFmtId="15" fontId="0" fillId="0" borderId="0" xfId="0" applyNumberFormat="1" applyFill="1"/>
    <xf numFmtId="0" fontId="0" fillId="0" borderId="0" xfId="0" applyFill="1"/>
    <xf numFmtId="0" fontId="1" fillId="0" borderId="0" xfId="0" applyFont="1" applyFill="1"/>
    <xf numFmtId="16" fontId="0" fillId="0" borderId="0" xfId="0" applyNumberFormat="1"/>
    <xf numFmtId="0" fontId="3" fillId="0" borderId="0" xfId="0" applyFont="1" applyFill="1"/>
    <xf numFmtId="0" fontId="4" fillId="0" borderId="0" xfId="0" applyFon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workbookViewId="0">
      <selection activeCell="A8" sqref="A8"/>
    </sheetView>
  </sheetViews>
  <sheetFormatPr defaultRowHeight="14.4"/>
  <cols>
    <col min="1" max="1" width="9.5546875" bestFit="1" customWidth="1"/>
    <col min="2" max="2" width="37.109375" bestFit="1" customWidth="1"/>
    <col min="3" max="3" width="59.77734375" customWidth="1"/>
  </cols>
  <sheetData>
    <row r="1" spans="1:2">
      <c r="A1" t="s">
        <v>13</v>
      </c>
    </row>
    <row r="2" spans="1:2">
      <c r="A2" s="1"/>
    </row>
    <row r="3" spans="1:2">
      <c r="A3" s="1" t="s">
        <v>10</v>
      </c>
    </row>
    <row r="4" spans="1:2" ht="18">
      <c r="A4" s="3"/>
      <c r="B4" s="7" t="s">
        <v>3</v>
      </c>
    </row>
    <row r="5" spans="1:2">
      <c r="A5" s="4"/>
      <c r="B5" s="4" t="s">
        <v>26</v>
      </c>
    </row>
    <row r="6" spans="1:2">
      <c r="A6" s="4"/>
      <c r="B6" s="4"/>
    </row>
    <row r="7" spans="1:2" ht="18">
      <c r="A7" s="4"/>
      <c r="B7" s="7" t="s">
        <v>11</v>
      </c>
    </row>
    <row r="8" spans="1:2">
      <c r="A8" s="4"/>
      <c r="B8" s="4" t="s">
        <v>1</v>
      </c>
    </row>
    <row r="9" spans="1:2">
      <c r="B9" s="4" t="s">
        <v>14</v>
      </c>
    </row>
    <row r="10" spans="1:2">
      <c r="B10" s="4" t="s">
        <v>60</v>
      </c>
    </row>
    <row r="11" spans="1:2">
      <c r="B11" s="4" t="s">
        <v>61</v>
      </c>
    </row>
    <row r="12" spans="1:2">
      <c r="B12" s="4"/>
    </row>
    <row r="13" spans="1:2" ht="18">
      <c r="A13" s="4"/>
      <c r="B13" s="7" t="s">
        <v>4</v>
      </c>
    </row>
    <row r="14" spans="1:2">
      <c r="A14" s="4"/>
      <c r="B14" s="4" t="s">
        <v>2</v>
      </c>
    </row>
    <row r="15" spans="1:2">
      <c r="A15" s="4"/>
      <c r="B15" s="4" t="s">
        <v>0</v>
      </c>
    </row>
    <row r="16" spans="1:2">
      <c r="A16" s="4"/>
      <c r="B16" s="4" t="s">
        <v>27</v>
      </c>
    </row>
    <row r="17" spans="1:2">
      <c r="A17" s="4"/>
      <c r="B17" s="4" t="s">
        <v>28</v>
      </c>
    </row>
    <row r="18" spans="1:2">
      <c r="A18" s="4"/>
      <c r="B18" s="4" t="s">
        <v>29</v>
      </c>
    </row>
    <row r="19" spans="1:2">
      <c r="A19" s="4"/>
      <c r="B19" s="4"/>
    </row>
    <row r="20" spans="1:2" ht="18">
      <c r="A20" s="4"/>
      <c r="B20" s="8" t="s">
        <v>22</v>
      </c>
    </row>
    <row r="21" spans="1:2">
      <c r="A21" s="4"/>
      <c r="B21" s="5" t="s">
        <v>23</v>
      </c>
    </row>
    <row r="22" spans="1:2">
      <c r="B22" t="s">
        <v>24</v>
      </c>
    </row>
    <row r="23" spans="1:2">
      <c r="B23" t="s">
        <v>25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5"/>
  <sheetViews>
    <sheetView workbookViewId="0">
      <selection activeCell="D18" sqref="D18"/>
    </sheetView>
  </sheetViews>
  <sheetFormatPr defaultRowHeight="14.4"/>
  <cols>
    <col min="1" max="1" width="17.88671875" bestFit="1" customWidth="1"/>
    <col min="2" max="2" width="14.109375" bestFit="1" customWidth="1"/>
    <col min="3" max="3" width="17.33203125" customWidth="1"/>
    <col min="4" max="4" width="11.77734375" bestFit="1" customWidth="1"/>
  </cols>
  <sheetData>
    <row r="3" spans="1:4">
      <c r="A3" t="s">
        <v>9</v>
      </c>
    </row>
    <row r="4" spans="1:4">
      <c r="B4">
        <v>100</v>
      </c>
      <c r="C4" t="s">
        <v>12</v>
      </c>
    </row>
    <row r="5" spans="1:4">
      <c r="B5">
        <f>12500/0.016</f>
        <v>781250</v>
      </c>
      <c r="C5" t="s">
        <v>5</v>
      </c>
      <c r="D5" s="2"/>
    </row>
    <row r="6" spans="1:4">
      <c r="B6" t="s">
        <v>6</v>
      </c>
      <c r="C6" t="s">
        <v>7</v>
      </c>
      <c r="D6" s="2" t="s">
        <v>8</v>
      </c>
    </row>
    <row r="7" spans="1:4">
      <c r="B7">
        <v>0.62460000000000004</v>
      </c>
      <c r="C7">
        <f>+B7/$B$4</f>
        <v>6.2460000000000007E-3</v>
      </c>
      <c r="D7" s="2">
        <f>+(C7-0.004)*$B$5</f>
        <v>1754.6875000000005</v>
      </c>
    </row>
    <row r="9" spans="1:4">
      <c r="A9" t="s">
        <v>49</v>
      </c>
      <c r="B9" t="s">
        <v>45</v>
      </c>
      <c r="C9">
        <v>5.493164E-3</v>
      </c>
      <c r="D9" t="s">
        <v>46</v>
      </c>
    </row>
    <row r="10" spans="1:4">
      <c r="B10" t="s">
        <v>47</v>
      </c>
      <c r="C10">
        <v>1.9226073999999999E-2</v>
      </c>
      <c r="D10" t="s">
        <v>48</v>
      </c>
    </row>
    <row r="11" spans="1:4">
      <c r="B11" t="s">
        <v>50</v>
      </c>
      <c r="C11">
        <f>20/2^16</f>
        <v>3.0517578125E-4</v>
      </c>
      <c r="D11" t="s">
        <v>51</v>
      </c>
    </row>
    <row r="12" spans="1:4">
      <c r="B12" t="s">
        <v>52</v>
      </c>
      <c r="C12">
        <f>512/2^16</f>
        <v>7.8125E-3</v>
      </c>
      <c r="D12" t="s">
        <v>53</v>
      </c>
    </row>
    <row r="13" spans="1:4">
      <c r="B13" t="s">
        <v>54</v>
      </c>
      <c r="C13" s="9">
        <f>360/2^32</f>
        <v>8.3819031715393066E-8</v>
      </c>
      <c r="D13" t="s">
        <v>56</v>
      </c>
    </row>
    <row r="14" spans="1:4">
      <c r="B14" t="s">
        <v>55</v>
      </c>
      <c r="C14" s="10">
        <f>+(2^14)/(2^16)</f>
        <v>0.25</v>
      </c>
      <c r="D14" t="s">
        <v>57</v>
      </c>
    </row>
    <row r="15" spans="1:4">
      <c r="B15" t="s">
        <v>58</v>
      </c>
      <c r="C15">
        <f>200/2^16</f>
        <v>3.0517578125E-3</v>
      </c>
      <c r="D15" t="s">
        <v>59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F12" sqref="F12"/>
    </sheetView>
  </sheetViews>
  <sheetFormatPr defaultRowHeight="14.4"/>
  <cols>
    <col min="1" max="1" width="16.109375" bestFit="1" customWidth="1"/>
  </cols>
  <sheetData>
    <row r="1" spans="1:5">
      <c r="A1" s="6">
        <v>40369</v>
      </c>
    </row>
    <row r="2" spans="1:5">
      <c r="A2" t="s">
        <v>15</v>
      </c>
      <c r="C2">
        <v>2136</v>
      </c>
      <c r="D2" t="s">
        <v>16</v>
      </c>
      <c r="E2" t="s">
        <v>17</v>
      </c>
    </row>
    <row r="3" spans="1:5">
      <c r="A3" t="s">
        <v>18</v>
      </c>
      <c r="C3">
        <v>1212</v>
      </c>
      <c r="D3" t="s">
        <v>16</v>
      </c>
      <c r="E3" t="s">
        <v>19</v>
      </c>
    </row>
    <row r="4" spans="1:5">
      <c r="A4" t="s">
        <v>20</v>
      </c>
      <c r="C4">
        <f>2446-1225</f>
        <v>1221</v>
      </c>
      <c r="E4" t="s">
        <v>21</v>
      </c>
    </row>
    <row r="6" spans="1:5">
      <c r="A6" s="1">
        <v>40400</v>
      </c>
      <c r="B6" t="s">
        <v>30</v>
      </c>
    </row>
    <row r="7" spans="1:5">
      <c r="A7" s="1"/>
      <c r="B7" t="s">
        <v>35</v>
      </c>
    </row>
    <row r="8" spans="1:5">
      <c r="B8">
        <v>0.78</v>
      </c>
      <c r="C8" t="s">
        <v>31</v>
      </c>
    </row>
    <row r="9" spans="1:5">
      <c r="B9">
        <v>13.4</v>
      </c>
      <c r="C9" t="s">
        <v>32</v>
      </c>
    </row>
    <row r="10" spans="1:5">
      <c r="B10">
        <f>+B9*B8</f>
        <v>10.452</v>
      </c>
      <c r="C10" t="s">
        <v>33</v>
      </c>
    </row>
    <row r="12" spans="1:5">
      <c r="A12" s="1">
        <v>40401</v>
      </c>
      <c r="B12" t="s">
        <v>34</v>
      </c>
    </row>
    <row r="13" spans="1:5">
      <c r="B13" t="s">
        <v>36</v>
      </c>
    </row>
    <row r="14" spans="1:5">
      <c r="B14">
        <v>0.59</v>
      </c>
      <c r="C14" t="s">
        <v>31</v>
      </c>
    </row>
    <row r="15" spans="1:5">
      <c r="B15">
        <v>25</v>
      </c>
      <c r="C15" t="s">
        <v>37</v>
      </c>
    </row>
    <row r="16" spans="1:5">
      <c r="B16">
        <f>+B14*B15</f>
        <v>14.75</v>
      </c>
      <c r="C16" t="s">
        <v>33</v>
      </c>
    </row>
    <row r="18" spans="1:7">
      <c r="B18">
        <f>+B16</f>
        <v>14.75</v>
      </c>
      <c r="C18" t="s">
        <v>33</v>
      </c>
      <c r="E18">
        <v>6</v>
      </c>
      <c r="F18" t="s">
        <v>38</v>
      </c>
    </row>
    <row r="19" spans="1:7">
      <c r="B19">
        <v>5</v>
      </c>
      <c r="C19" t="s">
        <v>41</v>
      </c>
      <c r="E19">
        <v>40</v>
      </c>
      <c r="F19" t="s">
        <v>39</v>
      </c>
    </row>
    <row r="20" spans="1:7">
      <c r="B20">
        <v>24</v>
      </c>
      <c r="C20" t="s">
        <v>42</v>
      </c>
      <c r="E20">
        <v>12</v>
      </c>
      <c r="F20" t="s">
        <v>32</v>
      </c>
    </row>
    <row r="21" spans="1:7">
      <c r="B21">
        <f>+B18*B19*B20</f>
        <v>1770</v>
      </c>
      <c r="C21" t="s">
        <v>43</v>
      </c>
      <c r="E21">
        <f>+E18*E19*E20</f>
        <v>2880</v>
      </c>
      <c r="F21" t="s">
        <v>40</v>
      </c>
    </row>
    <row r="23" spans="1:7">
      <c r="B23" s="11">
        <f>+(E21-B21)/E21</f>
        <v>0.38541666666666669</v>
      </c>
      <c r="C23" t="s">
        <v>44</v>
      </c>
    </row>
    <row r="25" spans="1:7">
      <c r="A25" t="s">
        <v>62</v>
      </c>
      <c r="B25" s="12" t="s">
        <v>63</v>
      </c>
      <c r="D25">
        <v>36</v>
      </c>
      <c r="E25">
        <v>45.65</v>
      </c>
      <c r="F25">
        <v>121</v>
      </c>
      <c r="G25">
        <v>56.81</v>
      </c>
    </row>
    <row r="26" spans="1:7">
      <c r="B26" s="12" t="s">
        <v>64</v>
      </c>
      <c r="D26">
        <f>+D25+E25/60</f>
        <v>36.760833333333331</v>
      </c>
      <c r="F26">
        <f>+F25+G25/60</f>
        <v>121.94683333333333</v>
      </c>
    </row>
    <row r="27" spans="1:7">
      <c r="B27" s="13"/>
    </row>
    <row r="28" spans="1:7">
      <c r="A28" s="6">
        <v>40403</v>
      </c>
      <c r="B28">
        <v>1314</v>
      </c>
      <c r="C28" t="s">
        <v>65</v>
      </c>
      <c r="F28">
        <v>24.3</v>
      </c>
      <c r="G28" t="s">
        <v>37</v>
      </c>
    </row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 Do</vt:lpstr>
      <vt:lpstr>Calcs</vt:lpstr>
      <vt:lpstr>Log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cp:lastPrinted>2010-07-12T12:20:18Z</cp:lastPrinted>
  <dcterms:created xsi:type="dcterms:W3CDTF">2010-06-28T15:15:23Z</dcterms:created>
  <dcterms:modified xsi:type="dcterms:W3CDTF">2011-01-13T20:23:39Z</dcterms:modified>
</cp:coreProperties>
</file>