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autoCompressPictures="0" defaultThemeVersion="124226"/>
  <bookViews>
    <workbookView xWindow="11280" yWindow="-45" windowWidth="32715" windowHeight="18120" activeTab="1"/>
  </bookViews>
  <sheets>
    <sheet name="Can" sheetId="1" r:id="rId1"/>
    <sheet name="Buoy" sheetId="2" r:id="rId2"/>
    <sheet name="Sheet3" sheetId="3" r:id="rId3"/>
  </sheets>
  <calcPr calcId="125725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B14" i="2"/>
  <c r="B22"/>
  <c r="B15"/>
  <c r="B11"/>
  <c r="B39"/>
  <c r="B33"/>
  <c r="B21"/>
  <c r="B27"/>
  <c r="B28" s="1"/>
  <c r="B29" s="1"/>
  <c r="B35" s="1"/>
  <c r="D12" i="1"/>
  <c r="F12"/>
  <c r="C10"/>
  <c r="D10"/>
  <c r="F10"/>
  <c r="D11"/>
  <c r="F11"/>
  <c r="F13"/>
  <c r="B23"/>
  <c r="B26"/>
  <c r="C25"/>
  <c r="D25"/>
  <c r="C24"/>
  <c r="D24"/>
  <c r="C23"/>
  <c r="C22"/>
  <c r="D22"/>
  <c r="C21"/>
  <c r="D21"/>
  <c r="C16"/>
  <c r="F16"/>
  <c r="B16"/>
  <c r="D23"/>
  <c r="D26"/>
  <c r="F17"/>
</calcChain>
</file>

<file path=xl/comments1.xml><?xml version="1.0" encoding="utf-8"?>
<comments xmlns="http://schemas.openxmlformats.org/spreadsheetml/2006/main">
  <authors>
    <author>mbari</author>
    <author>Jim Birch</author>
  </authors>
  <commentList>
    <comment ref="D11" authorId="0">
      <text>
        <r>
          <rPr>
            <b/>
            <sz val="8"/>
            <color indexed="81"/>
            <rFont val="Tahoma"/>
            <charset val="1"/>
          </rPr>
          <t>Scott:  This formula is based upon Chris P's work that a bac, qpcr and wcr used about 186.1Whr total.  This includes the hotel.  The formula subtracts out the hotel.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E11" authorId="1">
      <text>
        <r>
          <rPr>
            <b/>
            <sz val="9"/>
            <color indexed="81"/>
            <rFont val="Calibri"/>
            <family val="2"/>
          </rPr>
          <t>Jim Birch:</t>
        </r>
        <r>
          <rPr>
            <sz val="9"/>
            <color indexed="81"/>
            <rFont val="Calibri"/>
            <family val="2"/>
          </rPr>
          <t xml:space="preserve">
Calculated as 240 hrs/14hrs per run</t>
        </r>
      </text>
    </comment>
    <comment ref="D12" authorId="0">
      <text>
        <r>
          <rPr>
            <b/>
            <sz val="8"/>
            <color indexed="81"/>
            <rFont val="Tahoma"/>
            <charset val="1"/>
          </rPr>
          <t xml:space="preserve">Scott:Watt-hour was total includeing hotel so I need to remove.
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E12" authorId="1">
      <text>
        <r>
          <rPr>
            <b/>
            <sz val="9"/>
            <color indexed="81"/>
            <rFont val="Calibri"/>
            <family val="2"/>
          </rPr>
          <t xml:space="preserve">Jim Birch:Calculated as:
</t>
        </r>
        <r>
          <rPr>
            <sz val="9"/>
            <color indexed="81"/>
            <rFont val="Calibri"/>
            <family val="2"/>
          </rPr>
          <t xml:space="preserve">
If bac/qPCR/WCR takes 5 pucks each (5 * 17), and DeLong wants WCR every 2 hrs for 3 days (12/day for 3 days=36 pucks), this equals  85+36=121.  Carousel holds 132, leaving room for 11 additional WCR.  36+11=47.</t>
        </r>
      </text>
    </comment>
    <comment ref="F13" authorId="0">
      <text>
        <r>
          <rPr>
            <b/>
            <sz val="8"/>
            <color indexed="81"/>
            <rFont val="Tahoma"/>
            <charset val="1"/>
          </rPr>
          <t>Scott:</t>
        </r>
        <r>
          <rPr>
            <sz val="8"/>
            <color indexed="81"/>
            <rFont val="Tahoma"/>
            <charset val="1"/>
          </rPr>
          <t xml:space="preserve">
Energy required by ESP based upon mission profile</t>
        </r>
      </text>
    </comment>
    <comment ref="F15" authorId="0">
      <text>
        <r>
          <rPr>
            <b/>
            <sz val="8"/>
            <color indexed="81"/>
            <rFont val="Tahoma"/>
            <charset val="1"/>
          </rPr>
          <t xml:space="preserve">Scott:  Each DSPL box hold 180 D-Cell alkaline batteries for a total of 360.
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F16" authorId="0">
      <text>
        <r>
          <rPr>
            <b/>
            <sz val="8"/>
            <color indexed="81"/>
            <rFont val="Tahoma"/>
            <charset val="1"/>
          </rPr>
          <t>Scott:</t>
        </r>
        <r>
          <rPr>
            <sz val="8"/>
            <color indexed="81"/>
            <rFont val="Tahoma"/>
            <charset val="1"/>
          </rPr>
          <t xml:space="preserve">
Energy remaining for buoy support 
after removing ESP's share.</t>
        </r>
      </text>
    </comment>
    <comment ref="F17" authorId="0">
      <text>
        <r>
          <rPr>
            <b/>
            <sz val="8"/>
            <color indexed="81"/>
            <rFont val="Tahoma"/>
            <charset val="1"/>
          </rPr>
          <t>Scott:</t>
        </r>
        <r>
          <rPr>
            <sz val="8"/>
            <color indexed="81"/>
            <rFont val="Tahoma"/>
            <charset val="1"/>
          </rPr>
          <t xml:space="preserve">
Total estimated energy needed for deployment</t>
        </r>
      </text>
    </comment>
  </commentList>
</comments>
</file>

<file path=xl/comments2.xml><?xml version="1.0" encoding="utf-8"?>
<comments xmlns="http://schemas.openxmlformats.org/spreadsheetml/2006/main">
  <authors>
    <author>mbari</author>
  </authors>
  <commentList>
    <comment ref="B37" authorId="0">
      <text>
        <r>
          <rPr>
            <b/>
            <sz val="8"/>
            <color indexed="81"/>
            <rFont val="Tahoma"/>
            <charset val="1"/>
          </rPr>
          <t>Scott:</t>
        </r>
        <r>
          <rPr>
            <sz val="8"/>
            <color indexed="81"/>
            <rFont val="Tahoma"/>
            <charset val="1"/>
          </rPr>
          <t xml:space="preserve">
Each battery is a Power sonic PS-12400.  It is rated at 40Ahr so knocking off some, down to 480Whr.
</t>
        </r>
      </text>
    </comment>
  </commentList>
</comments>
</file>

<file path=xl/sharedStrings.xml><?xml version="1.0" encoding="utf-8"?>
<sst xmlns="http://schemas.openxmlformats.org/spreadsheetml/2006/main" count="46" uniqueCount="41">
  <si>
    <t>ESP-MFB hotel</t>
  </si>
  <si>
    <t>Watts</t>
  </si>
  <si>
    <t>Hours</t>
  </si>
  <si>
    <t>Watt-Hours</t>
  </si>
  <si>
    <t>Samples</t>
  </si>
  <si>
    <t>Whr</t>
  </si>
  <si>
    <t>SubTotal</t>
  </si>
  <si>
    <t>2x DSPL</t>
  </si>
  <si>
    <t>Available</t>
  </si>
  <si>
    <t>Accelerometer</t>
  </si>
  <si>
    <t>Current meter</t>
  </si>
  <si>
    <t>Radiometer</t>
  </si>
  <si>
    <t>subtotal</t>
  </si>
  <si>
    <t>Ethernet Extender</t>
  </si>
  <si>
    <t>Total</t>
  </si>
  <si>
    <t>WCR</t>
  </si>
  <si>
    <t>Description</t>
  </si>
  <si>
    <t>Power</t>
  </si>
  <si>
    <t>Enable IT 860</t>
  </si>
  <si>
    <t>total</t>
  </si>
  <si>
    <t>Bloat</t>
  </si>
  <si>
    <t>Deployment Days</t>
  </si>
  <si>
    <t>Power (Whr)</t>
  </si>
  <si>
    <t>Number of</t>
  </si>
  <si>
    <t>PS-12400 (Whr)</t>
  </si>
  <si>
    <t>total Whr</t>
  </si>
  <si>
    <t>Iridium</t>
  </si>
  <si>
    <t>Controller</t>
  </si>
  <si>
    <t>Signal Conditioner</t>
  </si>
  <si>
    <t>LabJack</t>
  </si>
  <si>
    <t xml:space="preserve">  quiescent</t>
  </si>
  <si>
    <t xml:space="preserve">  active</t>
  </si>
  <si>
    <t xml:space="preserve">  duty cycle</t>
  </si>
  <si>
    <t>Loop Power</t>
  </si>
  <si>
    <t>Avalan</t>
  </si>
  <si>
    <t>Sub-total</t>
  </si>
  <si>
    <t>7-port Hub</t>
  </si>
  <si>
    <t>Percent</t>
  </si>
  <si>
    <t>Device Server (Moxa)</t>
  </si>
  <si>
    <t>GPS</t>
  </si>
  <si>
    <t>bac/qpcr/wcr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</si>
</sst>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sz val="8"/>
      <name val="Verdana"/>
    </font>
    <font>
      <sz val="9"/>
      <color indexed="81"/>
      <name val="Calibri"/>
      <family val="2"/>
    </font>
    <font>
      <b/>
      <sz val="9"/>
      <color indexed="8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F26"/>
  <sheetViews>
    <sheetView topLeftCell="A2" zoomScale="150" workbookViewId="0">
      <selection activeCell="H24" sqref="H24"/>
    </sheetView>
  </sheetViews>
  <sheetFormatPr defaultColWidth="8.85546875" defaultRowHeight="15"/>
  <cols>
    <col min="1" max="1" width="22.42578125" customWidth="1"/>
    <col min="4" max="4" width="11.42578125" customWidth="1"/>
  </cols>
  <sheetData>
    <row r="9" spans="1:6">
      <c r="B9" t="s">
        <v>1</v>
      </c>
      <c r="C9" t="s">
        <v>2</v>
      </c>
      <c r="D9" t="s">
        <v>3</v>
      </c>
      <c r="E9" t="s">
        <v>4</v>
      </c>
      <c r="F9" t="s">
        <v>5</v>
      </c>
    </row>
    <row r="10" spans="1:6">
      <c r="A10" t="s">
        <v>0</v>
      </c>
      <c r="B10">
        <v>6.9</v>
      </c>
      <c r="C10">
        <f>10*24</f>
        <v>240</v>
      </c>
      <c r="D10">
        <f>B10*C10</f>
        <v>1656</v>
      </c>
      <c r="F10">
        <f>D10</f>
        <v>1656</v>
      </c>
    </row>
    <row r="11" spans="1:6">
      <c r="A11" t="s">
        <v>40</v>
      </c>
      <c r="C11">
        <v>14</v>
      </c>
      <c r="D11">
        <f>186.1-(C11*B10)</f>
        <v>89.499999999999986</v>
      </c>
      <c r="E11">
        <v>17</v>
      </c>
      <c r="F11">
        <f>D11*E11</f>
        <v>1521.4999999999998</v>
      </c>
    </row>
    <row r="12" spans="1:6">
      <c r="A12" t="s">
        <v>15</v>
      </c>
      <c r="C12">
        <v>2</v>
      </c>
      <c r="D12">
        <f>20-(B10*C12)</f>
        <v>6.1999999999999993</v>
      </c>
      <c r="E12">
        <v>47</v>
      </c>
      <c r="F12">
        <f>E12*D12</f>
        <v>291.39999999999998</v>
      </c>
    </row>
    <row r="13" spans="1:6">
      <c r="E13" t="s">
        <v>6</v>
      </c>
      <c r="F13">
        <f>SUM(F10:F12)</f>
        <v>3468.9</v>
      </c>
    </row>
    <row r="15" spans="1:6">
      <c r="A15" t="s">
        <v>7</v>
      </c>
      <c r="F15">
        <v>5000</v>
      </c>
    </row>
    <row r="16" spans="1:6">
      <c r="A16" t="s">
        <v>8</v>
      </c>
      <c r="B16">
        <f>F16/C16</f>
        <v>6.3795833333333327</v>
      </c>
      <c r="C16">
        <f>10*24</f>
        <v>240</v>
      </c>
      <c r="F16">
        <f>F15-F13</f>
        <v>1531.1</v>
      </c>
    </row>
    <row r="17" spans="1:6">
      <c r="E17" t="s">
        <v>14</v>
      </c>
      <c r="F17">
        <f>F13+D26</f>
        <v>5160.8999999999996</v>
      </c>
    </row>
    <row r="21" spans="1:6">
      <c r="A21" t="s">
        <v>13</v>
      </c>
      <c r="B21">
        <v>3.5</v>
      </c>
      <c r="C21">
        <f t="shared" ref="C21:C25" si="0">10*24</f>
        <v>240</v>
      </c>
      <c r="D21">
        <f t="shared" ref="D21" si="1">C21*B21</f>
        <v>840</v>
      </c>
    </row>
    <row r="22" spans="1:6">
      <c r="A22" t="s">
        <v>38</v>
      </c>
      <c r="B22">
        <v>1.2</v>
      </c>
      <c r="C22">
        <f t="shared" si="0"/>
        <v>240</v>
      </c>
      <c r="D22">
        <f>C22*B22</f>
        <v>288</v>
      </c>
    </row>
    <row r="23" spans="1:6">
      <c r="A23" t="s">
        <v>9</v>
      </c>
      <c r="B23">
        <f>0.17*5</f>
        <v>0.85000000000000009</v>
      </c>
      <c r="C23">
        <f t="shared" si="0"/>
        <v>240</v>
      </c>
      <c r="D23">
        <f>C23*B23</f>
        <v>204.00000000000003</v>
      </c>
    </row>
    <row r="24" spans="1:6">
      <c r="A24" t="s">
        <v>10</v>
      </c>
      <c r="B24">
        <v>0</v>
      </c>
      <c r="C24">
        <f t="shared" si="0"/>
        <v>240</v>
      </c>
      <c r="D24">
        <f>C24*B24</f>
        <v>0</v>
      </c>
    </row>
    <row r="25" spans="1:6">
      <c r="A25" t="s">
        <v>11</v>
      </c>
      <c r="B25">
        <v>1.5</v>
      </c>
      <c r="C25">
        <f t="shared" si="0"/>
        <v>240</v>
      </c>
      <c r="D25">
        <f>C25*B25</f>
        <v>360</v>
      </c>
    </row>
    <row r="26" spans="1:6">
      <c r="A26" t="s">
        <v>12</v>
      </c>
      <c r="B26">
        <f>SUM(B21:B25)</f>
        <v>7.0500000000000007</v>
      </c>
      <c r="D26">
        <f>SUM(D21:D25)</f>
        <v>1692</v>
      </c>
    </row>
  </sheetData>
  <phoneticPr fontId="3" type="noConversion"/>
  <pageMargins left="0.7" right="0.7" top="0.75" bottom="0.75" header="0.3" footer="0.3"/>
  <legacy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0:D39"/>
  <sheetViews>
    <sheetView tabSelected="1" workbookViewId="0">
      <selection activeCell="H19" sqref="H19"/>
    </sheetView>
  </sheetViews>
  <sheetFormatPr defaultColWidth="8.85546875" defaultRowHeight="15"/>
  <cols>
    <col min="1" max="1" width="27.42578125" customWidth="1"/>
    <col min="3" max="3" width="12.140625" customWidth="1"/>
  </cols>
  <sheetData>
    <row r="10" spans="1:3">
      <c r="A10" t="s">
        <v>16</v>
      </c>
      <c r="B10" t="s">
        <v>17</v>
      </c>
    </row>
    <row r="11" spans="1:3">
      <c r="A11" t="s">
        <v>28</v>
      </c>
      <c r="B11">
        <f>0.15*3</f>
        <v>0.44999999999999996</v>
      </c>
    </row>
    <row r="12" spans="1:3">
      <c r="A12" t="s">
        <v>29</v>
      </c>
      <c r="B12">
        <v>0.5</v>
      </c>
    </row>
    <row r="13" spans="1:3">
      <c r="A13" t="s">
        <v>36</v>
      </c>
      <c r="B13">
        <v>0.5</v>
      </c>
    </row>
    <row r="14" spans="1:3">
      <c r="A14" t="s">
        <v>33</v>
      </c>
      <c r="B14">
        <f>0.008*15</f>
        <v>0.12</v>
      </c>
    </row>
    <row r="15" spans="1:3">
      <c r="A15" t="s">
        <v>34</v>
      </c>
      <c r="B15">
        <f>+(C16*(1-C18)+(C17*C18))</f>
        <v>0.42500000000000004</v>
      </c>
    </row>
    <row r="16" spans="1:3">
      <c r="A16" t="s">
        <v>30</v>
      </c>
      <c r="C16">
        <v>0.25</v>
      </c>
    </row>
    <row r="17" spans="1:4">
      <c r="A17" t="s">
        <v>31</v>
      </c>
      <c r="C17">
        <v>2</v>
      </c>
    </row>
    <row r="18" spans="1:4">
      <c r="A18" t="s">
        <v>32</v>
      </c>
      <c r="C18">
        <v>0.1</v>
      </c>
    </row>
    <row r="19" spans="1:4">
      <c r="A19" t="s">
        <v>18</v>
      </c>
      <c r="B19">
        <v>3.5</v>
      </c>
    </row>
    <row r="20" spans="1:4">
      <c r="A20" t="s">
        <v>39</v>
      </c>
      <c r="B20">
        <v>0.8</v>
      </c>
    </row>
    <row r="21" spans="1:4">
      <c r="A21" t="s">
        <v>9</v>
      </c>
      <c r="B21">
        <f>C21*D21</f>
        <v>0.8</v>
      </c>
      <c r="C21">
        <v>5</v>
      </c>
      <c r="D21">
        <v>0.16</v>
      </c>
    </row>
    <row r="22" spans="1:4">
      <c r="A22" t="s">
        <v>26</v>
      </c>
      <c r="B22">
        <f>+(C23*(1-C25)+(C24*C25))</f>
        <v>3.1749999999999998</v>
      </c>
      <c r="C22">
        <v>0.4</v>
      </c>
    </row>
    <row r="23" spans="1:4">
      <c r="A23" t="s">
        <v>30</v>
      </c>
      <c r="C23">
        <v>0.35</v>
      </c>
    </row>
    <row r="24" spans="1:4">
      <c r="A24" t="s">
        <v>31</v>
      </c>
      <c r="C24">
        <v>6</v>
      </c>
    </row>
    <row r="25" spans="1:4">
      <c r="A25" t="s">
        <v>32</v>
      </c>
      <c r="C25">
        <v>0.5</v>
      </c>
    </row>
    <row r="26" spans="1:4">
      <c r="A26" t="s">
        <v>27</v>
      </c>
      <c r="B26">
        <v>1</v>
      </c>
    </row>
    <row r="27" spans="1:4">
      <c r="A27" s="1" t="s">
        <v>35</v>
      </c>
      <c r="B27">
        <f>SUM(B11:B26)</f>
        <v>11.27</v>
      </c>
      <c r="C27" s="1" t="s">
        <v>37</v>
      </c>
    </row>
    <row r="28" spans="1:4">
      <c r="A28" t="s">
        <v>20</v>
      </c>
      <c r="B28">
        <f>B27*C28</f>
        <v>2.254</v>
      </c>
      <c r="C28">
        <v>0.2</v>
      </c>
    </row>
    <row r="29" spans="1:4">
      <c r="A29" s="1" t="s">
        <v>19</v>
      </c>
      <c r="B29">
        <f>B28+B27</f>
        <v>13.523999999999999</v>
      </c>
    </row>
    <row r="32" spans="1:4">
      <c r="A32" t="s">
        <v>21</v>
      </c>
      <c r="B32">
        <v>10</v>
      </c>
    </row>
    <row r="33" spans="1:2">
      <c r="A33" t="s">
        <v>2</v>
      </c>
      <c r="B33">
        <f>B32*24</f>
        <v>240</v>
      </c>
    </row>
    <row r="35" spans="1:2">
      <c r="A35" t="s">
        <v>22</v>
      </c>
      <c r="B35">
        <f>B29*B33</f>
        <v>3245.7599999999998</v>
      </c>
    </row>
    <row r="37" spans="1:2">
      <c r="A37" t="s">
        <v>24</v>
      </c>
      <c r="B37">
        <v>400</v>
      </c>
    </row>
    <row r="38" spans="1:2">
      <c r="A38" t="s">
        <v>23</v>
      </c>
      <c r="B38">
        <v>10</v>
      </c>
    </row>
    <row r="39" spans="1:2">
      <c r="A39" t="s">
        <v>25</v>
      </c>
      <c r="B39">
        <f>B37*B38</f>
        <v>4000</v>
      </c>
    </row>
  </sheetData>
  <phoneticPr fontId="3" type="noConversion"/>
  <pageMargins left="0.7" right="0.7" top="0.75" bottom="0.75" header="0.3" footer="0.3"/>
  <legacy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Can</vt:lpstr>
      <vt:lpstr>Buoy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mbari</cp:lastModifiedBy>
  <dcterms:created xsi:type="dcterms:W3CDTF">2011-03-16T14:00:31Z</dcterms:created>
  <dcterms:modified xsi:type="dcterms:W3CDTF">2011-06-07T19:35:25Z</dcterms:modified>
</cp:coreProperties>
</file>