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640" yWindow="160" windowWidth="26960" windowHeight="20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1" i="1" l="1"/>
  <c r="H28" i="1"/>
  <c r="AD5" i="1"/>
  <c r="AE5" i="1"/>
  <c r="AE21" i="1"/>
  <c r="AD22" i="1"/>
  <c r="AD6" i="1"/>
  <c r="AE6" i="1"/>
  <c r="AE7" i="1"/>
  <c r="AD8" i="1"/>
  <c r="AE8" i="1"/>
  <c r="D54" i="1"/>
  <c r="C54" i="1"/>
  <c r="D52" i="1"/>
  <c r="F52" i="1"/>
  <c r="D51" i="1"/>
  <c r="F51" i="1"/>
  <c r="D50" i="1"/>
  <c r="F50" i="1"/>
  <c r="B49" i="1"/>
  <c r="D49" i="1"/>
  <c r="F49" i="1"/>
  <c r="D48" i="1"/>
  <c r="F48" i="1"/>
  <c r="B69" i="1"/>
  <c r="E38" i="1"/>
  <c r="C52" i="1"/>
  <c r="B68" i="1"/>
  <c r="C68" i="1"/>
  <c r="C51" i="1"/>
  <c r="B66" i="1"/>
  <c r="C66" i="1"/>
  <c r="C50" i="1"/>
  <c r="B65" i="1"/>
  <c r="C65" i="1"/>
  <c r="E34" i="1"/>
  <c r="C49" i="1"/>
  <c r="B64" i="1"/>
  <c r="C64" i="1"/>
  <c r="C48" i="1"/>
  <c r="B63" i="1"/>
  <c r="C63" i="1"/>
  <c r="B67" i="1"/>
</calcChain>
</file>

<file path=xl/comments1.xml><?xml version="1.0" encoding="utf-8"?>
<comments xmlns="http://schemas.openxmlformats.org/spreadsheetml/2006/main">
  <authors>
    <author>Elif Demir-Hilton</author>
  </authors>
  <commentList>
    <comment ref="L3" authorId="0">
      <text>
        <r>
          <rPr>
            <b/>
            <sz val="9"/>
            <color indexed="81"/>
            <rFont val="Calibri"/>
            <family val="2"/>
          </rPr>
          <t>Elif Demir-Hilton:</t>
        </r>
        <r>
          <rPr>
            <sz val="9"/>
            <color indexed="81"/>
            <rFont val="Calibri"/>
            <family val="2"/>
          </rPr>
          <t xml:space="preserve">
Ro, can you define the use here - HABDA or MFB? - I kept it as HABDA for now</t>
        </r>
      </text>
    </comment>
  </commentList>
</comments>
</file>

<file path=xl/sharedStrings.xml><?xml version="1.0" encoding="utf-8"?>
<sst xmlns="http://schemas.openxmlformats.org/spreadsheetml/2006/main" count="197" uniqueCount="141">
  <si>
    <t>MORAN</t>
  </si>
  <si>
    <t>CSR flush</t>
  </si>
  <si>
    <t>ESPkill</t>
  </si>
  <si>
    <t>2L Bags (#)</t>
  </si>
  <si>
    <t>1L bags (#)</t>
  </si>
  <si>
    <t>RNAlater (400ml bottles)</t>
  </si>
  <si>
    <t>Other</t>
  </si>
  <si>
    <t>Adriana-SHA plate</t>
  </si>
  <si>
    <t>Furhman ESP Deployment</t>
  </si>
  <si>
    <t>Lysis</t>
  </si>
  <si>
    <t>Lysis Diluent (on PRV)</t>
  </si>
  <si>
    <t>3M SSP on PRV</t>
  </si>
  <si>
    <t>Sig1 (HAB)</t>
  </si>
  <si>
    <t>Sig2 (Bac)</t>
  </si>
  <si>
    <t>Sig3 (Invert)</t>
  </si>
  <si>
    <t>Conjugate (1:1000)*</t>
  </si>
  <si>
    <t>Sub1</t>
  </si>
  <si>
    <t>Sub2</t>
  </si>
  <si>
    <t>Wash</t>
  </si>
  <si>
    <t>PSR Flush</t>
  </si>
  <si>
    <t>MFBKill PSR&amp;CSR</t>
  </si>
  <si>
    <t>speDiluent</t>
  </si>
  <si>
    <t>Lysis Diluent (on CSR)</t>
  </si>
  <si>
    <t>Conjugate 1:400</t>
  </si>
  <si>
    <t>Signal Buffer</t>
  </si>
  <si>
    <t>Signal Diluent</t>
  </si>
  <si>
    <t>600 ml</t>
  </si>
  <si>
    <t>Other (ml)</t>
  </si>
  <si>
    <t>CSV flush</t>
  </si>
  <si>
    <t>Buffer E</t>
  </si>
  <si>
    <t>Bacterial Signal Buffer</t>
  </si>
  <si>
    <t>TMB reagent</t>
  </si>
  <si>
    <t>Prongs</t>
  </si>
  <si>
    <t>~60 plates</t>
  </si>
  <si>
    <t>ml reagent needed</t>
  </si>
  <si>
    <t>strong bleach only after the sha bac run.  Weak all other times 10 SHA in situ; 92 Archives</t>
  </si>
  <si>
    <t>Assumes 132 pucks (strong bleach may not be used.)</t>
  </si>
  <si>
    <t>Testing for new SHA probes</t>
  </si>
  <si>
    <t>SoCal Deployment</t>
  </si>
  <si>
    <t>Matches what we ran last year</t>
  </si>
  <si>
    <t>AqMethanol</t>
  </si>
  <si>
    <t>2X140ml</t>
  </si>
  <si>
    <t xml:space="preserve">2X100 conical </t>
  </si>
  <si>
    <t>2X42ml  50 ml falcon</t>
  </si>
  <si>
    <t>2X50ml</t>
  </si>
  <si>
    <t>2X510ml</t>
  </si>
  <si>
    <t>2X400ml</t>
  </si>
  <si>
    <t>SHA Plate Needs</t>
  </si>
  <si>
    <t>ESP Deployment reagents</t>
  </si>
  <si>
    <t>ASSUMING:</t>
  </si>
  <si>
    <t>4 wells per AUD1,MUD2, MUD1</t>
  </si>
  <si>
    <t>ECOHAB</t>
  </si>
  <si>
    <t>HOLLY</t>
  </si>
  <si>
    <t>total # of runs</t>
  </si>
  <si>
    <t>SHA reagent calculations</t>
  </si>
  <si>
    <t>Working Reagents</t>
  </si>
  <si>
    <t>per plate (mL)</t>
  </si>
  <si>
    <t>for 250runs (mL)</t>
  </si>
  <si>
    <t>for 180runs (mL)</t>
  </si>
  <si>
    <t>Substrate</t>
  </si>
  <si>
    <t>3 bottles</t>
  </si>
  <si>
    <t>2 1L bottle</t>
  </si>
  <si>
    <t>1 L bottle</t>
  </si>
  <si>
    <t>1L bottle</t>
  </si>
  <si>
    <t>3x 250ml</t>
  </si>
  <si>
    <t>Conjugate (1:400)</t>
  </si>
  <si>
    <t>Pongs</t>
  </si>
  <si>
    <t>Running plates while during SoCal Deployment on the boat</t>
  </si>
  <si>
    <t>She currently needs to run ~180 plates, but I added on to make cover post SoCal SHA run needs for her new isolates.</t>
  </si>
  <si>
    <t>TOTAL FOR PLATES</t>
  </si>
  <si>
    <t>PRONGs</t>
  </si>
  <si>
    <r>
      <t xml:space="preserve">testing isolated </t>
    </r>
    <r>
      <rPr>
        <i/>
        <sz val="12"/>
        <rFont val="Calibri"/>
        <scheme val="minor"/>
      </rPr>
      <t>pseudonitzschia</t>
    </r>
    <r>
      <rPr>
        <sz val="12"/>
        <rFont val="Calibri"/>
        <scheme val="minor"/>
      </rPr>
      <t xml:space="preserve"> against our probes</t>
    </r>
  </si>
  <si>
    <t>Probe A. wash</t>
  </si>
  <si>
    <t>Probe A.wash</t>
  </si>
  <si>
    <t>#of bottles</t>
  </si>
  <si>
    <t>rounded up #of bottles</t>
  </si>
  <si>
    <t>Plates</t>
  </si>
  <si>
    <t>in LAB use</t>
  </si>
  <si>
    <t>4X140ml</t>
  </si>
  <si>
    <t xml:space="preserve">4X100 conical </t>
  </si>
  <si>
    <t>4X42ml  50 ml falcon</t>
  </si>
  <si>
    <t>4X50ml</t>
  </si>
  <si>
    <t>4X400ml</t>
  </si>
  <si>
    <t>4X510ml</t>
  </si>
  <si>
    <t>SEATTLE</t>
  </si>
  <si>
    <t>HABDA? PCR? 1 machine?</t>
  </si>
  <si>
    <t>UBC</t>
  </si>
  <si>
    <t>BAC SHA, PCR, Archive??</t>
  </si>
  <si>
    <t>WHOI</t>
  </si>
  <si>
    <t>OHSU?</t>
  </si>
  <si>
    <t>SHA? PCR? Archive?</t>
  </si>
  <si>
    <t>Alexandrium Assays(?)</t>
  </si>
  <si>
    <t>DINOPHYSIS(?)</t>
  </si>
  <si>
    <t>Signal buffer</t>
  </si>
  <si>
    <t>signal diluent</t>
  </si>
  <si>
    <t>1000 bulk</t>
  </si>
  <si>
    <t>200 bulk</t>
  </si>
  <si>
    <t>Mclane</t>
  </si>
  <si>
    <t>25 Alex plates</t>
  </si>
  <si>
    <t>125ml</t>
  </si>
  <si>
    <t>200ml</t>
  </si>
  <si>
    <t>400ml</t>
  </si>
  <si>
    <t>500ml</t>
  </si>
  <si>
    <t>50ml</t>
  </si>
  <si>
    <t>500ml bulk</t>
  </si>
  <si>
    <t>4 machines worth to hang on the lab machines--Includes testing for Adriana</t>
  </si>
  <si>
    <t>IN HOUSE</t>
  </si>
  <si>
    <t xml:space="preserve">IN HOUSE </t>
  </si>
  <si>
    <t>Provided By</t>
  </si>
  <si>
    <t>Lysis Buffer</t>
  </si>
  <si>
    <t>LYSIS BUFFER</t>
  </si>
  <si>
    <t>add to quote</t>
  </si>
  <si>
    <t>25 prongs</t>
  </si>
  <si>
    <t>HAB, archive</t>
  </si>
  <si>
    <t>FOR PLATE ORDERS:</t>
  </si>
  <si>
    <t>Ready to use plates (Alex)</t>
  </si>
  <si>
    <t>24 plates</t>
  </si>
  <si>
    <t>1L Bags (#)</t>
  </si>
  <si>
    <t>100ml bagged</t>
  </si>
  <si>
    <t>100ml bulk</t>
  </si>
  <si>
    <t>50ml bulk</t>
  </si>
  <si>
    <t>Totals:</t>
  </si>
  <si>
    <t>2L bags</t>
  </si>
  <si>
    <t>1L bags</t>
  </si>
  <si>
    <t>Other:</t>
  </si>
  <si>
    <t>1100ml</t>
  </si>
  <si>
    <t>six 140ml &amp; 100ml bag</t>
  </si>
  <si>
    <t>57ml &amp; six 140ml conical &amp; two 500ml bulk &amp; one 1000ml bulk</t>
  </si>
  <si>
    <t>six 50ml falcon &amp; 125ml &amp; 100ml bulk</t>
  </si>
  <si>
    <t>35ml &amp; 50ml bulk</t>
  </si>
  <si>
    <t>seven 50ml &amp; 200ml &amp; 200ml bulk &amp; one 100ml bagged</t>
  </si>
  <si>
    <t>25ml &amp; 50ml &amp; six 50ml &amp;100ml bagged</t>
  </si>
  <si>
    <t>200ml &amp; seven 400ml</t>
  </si>
  <si>
    <t>200ml &amp; seven 510ml</t>
  </si>
  <si>
    <t>ESP Lysis MBARI</t>
  </si>
  <si>
    <t>McLane</t>
  </si>
  <si>
    <t>MBARI only includes ESPs</t>
  </si>
  <si>
    <t>MBARI is only purchasing 1X 125ml bottle of HAB signal to test!</t>
  </si>
  <si>
    <t>MBARI is only purchasing 2X 140ml aqmethanol)</t>
  </si>
  <si>
    <t>MBARI wants 5X 1L bottles of Lysis Buffer</t>
  </si>
  <si>
    <t>No WASH for MBARI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</si>
</sst>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6100"/>
      <name val="Calibri"/>
      <scheme val="minor"/>
    </font>
    <font>
      <sz val="12"/>
      <name val="Calibri"/>
      <scheme val="minor"/>
    </font>
    <font>
      <i/>
      <sz val="12"/>
      <name val="Calibri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sz val="12"/>
      <color rgb="FF000000"/>
      <name val="Calibri"/>
      <family val="2"/>
      <scheme val="minor"/>
    </font>
    <font>
      <b/>
      <sz val="18"/>
      <color theme="1"/>
      <name val="Calibri"/>
      <scheme val="minor"/>
    </font>
    <font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6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5" fillId="7" borderId="0" applyNumberFormat="0" applyBorder="0" applyAlignment="0" applyProtection="0"/>
    <xf numFmtId="0" fontId="6" fillId="8" borderId="6" applyNumberFormat="0" applyAlignment="0" applyProtection="0"/>
    <xf numFmtId="0" fontId="1" fillId="9" borderId="7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0" borderId="1" xfId="0" applyFill="1" applyBorder="1"/>
    <xf numFmtId="0" fontId="0" fillId="0" borderId="5" xfId="0" applyBorder="1"/>
    <xf numFmtId="0" fontId="7" fillId="0" borderId="0" xfId="0" applyFont="1"/>
    <xf numFmtId="0" fontId="8" fillId="6" borderId="0" xfId="31" applyFont="1" applyAlignment="1">
      <alignment horizontal="center" vertical="center"/>
    </xf>
    <xf numFmtId="0" fontId="7" fillId="11" borderId="0" xfId="36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6" borderId="0" xfId="31" applyFont="1" applyAlignment="1">
      <alignment horizontal="center" vertical="center" wrapText="1"/>
    </xf>
    <xf numFmtId="0" fontId="9" fillId="11" borderId="0" xfId="36" applyFont="1" applyAlignment="1">
      <alignment horizontal="center" vertical="center" wrapText="1"/>
    </xf>
    <xf numFmtId="0" fontId="0" fillId="0" borderId="8" xfId="0" applyFill="1" applyBorder="1"/>
    <xf numFmtId="0" fontId="7" fillId="0" borderId="1" xfId="0" applyFont="1" applyBorder="1"/>
    <xf numFmtId="0" fontId="7" fillId="0" borderId="1" xfId="0" applyFont="1" applyFill="1" applyBorder="1"/>
    <xf numFmtId="0" fontId="13" fillId="0" borderId="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5" xfId="0" applyFont="1" applyBorder="1"/>
    <xf numFmtId="0" fontId="13" fillId="0" borderId="10" xfId="0" applyFont="1" applyBorder="1"/>
    <xf numFmtId="0" fontId="1" fillId="10" borderId="0" xfId="35" applyAlignment="1">
      <alignment horizontal="center" vertical="center" wrapText="1"/>
    </xf>
    <xf numFmtId="0" fontId="0" fillId="10" borderId="0" xfId="35" applyFont="1" applyAlignment="1">
      <alignment horizontal="center" vertical="center"/>
    </xf>
    <xf numFmtId="0" fontId="7" fillId="9" borderId="7" xfId="34" applyFont="1"/>
    <xf numFmtId="0" fontId="0" fillId="9" borderId="7" xfId="34" applyFont="1"/>
    <xf numFmtId="0" fontId="0" fillId="14" borderId="0" xfId="0" applyFill="1"/>
    <xf numFmtId="0" fontId="7" fillId="15" borderId="1" xfId="0" applyFont="1" applyFill="1" applyBorder="1"/>
    <xf numFmtId="0" fontId="0" fillId="15" borderId="1" xfId="0" applyFill="1" applyBorder="1"/>
    <xf numFmtId="0" fontId="0" fillId="15" borderId="1" xfId="0" applyFill="1" applyBorder="1" applyAlignment="1">
      <alignment horizontal="right"/>
    </xf>
    <xf numFmtId="0" fontId="0" fillId="5" borderId="0" xfId="0" applyFill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12" xfId="0" applyFill="1" applyBorder="1"/>
    <xf numFmtId="0" fontId="14" fillId="0" borderId="0" xfId="0" applyFont="1"/>
    <xf numFmtId="0" fontId="13" fillId="0" borderId="12" xfId="0" applyFont="1" applyFill="1" applyBorder="1" applyAlignment="1">
      <alignment horizontal="center"/>
    </xf>
    <xf numFmtId="0" fontId="0" fillId="16" borderId="1" xfId="0" applyFill="1" applyBorder="1"/>
    <xf numFmtId="0" fontId="15" fillId="0" borderId="0" xfId="0" applyFont="1"/>
    <xf numFmtId="0" fontId="15" fillId="0" borderId="1" xfId="0" applyFont="1" applyBorder="1"/>
    <xf numFmtId="0" fontId="15" fillId="0" borderId="10" xfId="0" applyFont="1" applyBorder="1" applyAlignment="1">
      <alignment horizontal="center"/>
    </xf>
    <xf numFmtId="0" fontId="15" fillId="0" borderId="10" xfId="0" applyFont="1" applyBorder="1"/>
    <xf numFmtId="0" fontId="15" fillId="0" borderId="2" xfId="0" applyFont="1" applyBorder="1"/>
    <xf numFmtId="0" fontId="7" fillId="15" borderId="0" xfId="0" applyFont="1" applyFill="1" applyBorder="1"/>
    <xf numFmtId="0" fontId="15" fillId="0" borderId="1" xfId="0" applyFont="1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/>
    <xf numFmtId="0" fontId="0" fillId="3" borderId="2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49" fontId="0" fillId="2" borderId="2" xfId="0" applyNumberForma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49" fontId="0" fillId="5" borderId="1" xfId="0" applyNumberFormat="1" applyFill="1" applyBorder="1" applyAlignment="1">
      <alignment horizontal="center"/>
    </xf>
    <xf numFmtId="49" fontId="0" fillId="5" borderId="1" xfId="0" applyNumberFormat="1" applyFill="1" applyBorder="1" applyAlignment="1"/>
    <xf numFmtId="49" fontId="0" fillId="5" borderId="2" xfId="0" applyNumberFormat="1" applyFill="1" applyBorder="1" applyAlignment="1">
      <alignment horizontal="center" wrapText="1"/>
    </xf>
    <xf numFmtId="0" fontId="0" fillId="5" borderId="3" xfId="0" applyFill="1" applyBorder="1" applyAlignment="1">
      <alignment wrapText="1"/>
    </xf>
    <xf numFmtId="0" fontId="0" fillId="5" borderId="4" xfId="0" applyFill="1" applyBorder="1" applyAlignment="1">
      <alignment wrapText="1"/>
    </xf>
    <xf numFmtId="49" fontId="0" fillId="13" borderId="2" xfId="38" applyNumberFormat="1" applyFont="1" applyBorder="1" applyAlignment="1">
      <alignment horizontal="center"/>
    </xf>
    <xf numFmtId="49" fontId="1" fillId="13" borderId="3" xfId="38" applyNumberFormat="1" applyBorder="1" applyAlignment="1">
      <alignment horizontal="center"/>
    </xf>
    <xf numFmtId="49" fontId="1" fillId="13" borderId="4" xfId="38" applyNumberFormat="1" applyBorder="1" applyAlignment="1">
      <alignment horizontal="center"/>
    </xf>
    <xf numFmtId="49" fontId="0" fillId="13" borderId="11" xfId="38" applyNumberFormat="1" applyFont="1" applyBorder="1" applyAlignment="1">
      <alignment horizontal="center" wrapText="1"/>
    </xf>
    <xf numFmtId="49" fontId="1" fillId="13" borderId="3" xfId="38" applyNumberFormat="1" applyBorder="1" applyAlignment="1">
      <alignment horizontal="center" wrapText="1"/>
    </xf>
    <xf numFmtId="49" fontId="1" fillId="13" borderId="9" xfId="38" applyNumberFormat="1" applyBorder="1" applyAlignment="1">
      <alignment horizontal="center" wrapText="1"/>
    </xf>
    <xf numFmtId="49" fontId="0" fillId="12" borderId="2" xfId="37" applyNumberFormat="1" applyFont="1" applyBorder="1" applyAlignment="1">
      <alignment horizontal="center"/>
    </xf>
    <xf numFmtId="49" fontId="1" fillId="12" borderId="3" xfId="37" applyNumberFormat="1" applyBorder="1" applyAlignment="1">
      <alignment horizontal="center"/>
    </xf>
    <xf numFmtId="49" fontId="1" fillId="12" borderId="4" xfId="37" applyNumberFormat="1" applyBorder="1" applyAlignment="1">
      <alignment horizontal="center"/>
    </xf>
    <xf numFmtId="49" fontId="0" fillId="12" borderId="11" xfId="37" applyNumberFormat="1" applyFont="1" applyBorder="1" applyAlignment="1">
      <alignment horizontal="center" wrapText="1"/>
    </xf>
    <xf numFmtId="49" fontId="1" fillId="12" borderId="3" xfId="37" applyNumberFormat="1" applyBorder="1" applyAlignment="1">
      <alignment horizontal="center" wrapText="1"/>
    </xf>
    <xf numFmtId="49" fontId="1" fillId="12" borderId="9" xfId="37" applyNumberFormat="1" applyBorder="1" applyAlignment="1">
      <alignment horizontal="center" wrapText="1"/>
    </xf>
    <xf numFmtId="49" fontId="6" fillId="8" borderId="6" xfId="33" applyNumberFormat="1" applyAlignment="1">
      <alignment horizontal="center"/>
    </xf>
    <xf numFmtId="49" fontId="6" fillId="8" borderId="6" xfId="33" applyNumberFormat="1" applyAlignment="1"/>
    <xf numFmtId="49" fontId="6" fillId="8" borderId="6" xfId="33" applyNumberFormat="1" applyAlignment="1">
      <alignment horizontal="center" wrapText="1"/>
    </xf>
    <xf numFmtId="0" fontId="6" fillId="8" borderId="6" xfId="33" applyAlignment="1">
      <alignment wrapText="1"/>
    </xf>
    <xf numFmtId="49" fontId="0" fillId="9" borderId="7" xfId="34" applyNumberFormat="1" applyFont="1" applyAlignment="1">
      <alignment horizontal="center"/>
    </xf>
    <xf numFmtId="49" fontId="0" fillId="9" borderId="7" xfId="34" applyNumberFormat="1" applyFont="1" applyAlignment="1"/>
    <xf numFmtId="49" fontId="0" fillId="9" borderId="7" xfId="34" applyNumberFormat="1" applyFont="1" applyAlignment="1">
      <alignment horizontal="center" wrapText="1"/>
    </xf>
    <xf numFmtId="0" fontId="0" fillId="9" borderId="7" xfId="34" applyFont="1" applyAlignment="1">
      <alignment wrapText="1"/>
    </xf>
    <xf numFmtId="49" fontId="5" fillId="7" borderId="2" xfId="32" applyNumberFormat="1" applyBorder="1" applyAlignment="1">
      <alignment horizontal="center"/>
    </xf>
    <xf numFmtId="49" fontId="5" fillId="7" borderId="3" xfId="32" applyNumberFormat="1" applyBorder="1" applyAlignment="1">
      <alignment horizontal="center"/>
    </xf>
    <xf numFmtId="49" fontId="5" fillId="7" borderId="4" xfId="32" applyNumberFormat="1" applyBorder="1" applyAlignment="1">
      <alignment horizontal="center"/>
    </xf>
    <xf numFmtId="49" fontId="5" fillId="7" borderId="2" xfId="32" applyNumberFormat="1" applyBorder="1" applyAlignment="1">
      <alignment horizontal="center" wrapText="1"/>
    </xf>
    <xf numFmtId="49" fontId="5" fillId="7" borderId="3" xfId="32" applyNumberFormat="1" applyBorder="1" applyAlignment="1">
      <alignment horizontal="center" wrapText="1"/>
    </xf>
    <xf numFmtId="49" fontId="5" fillId="7" borderId="9" xfId="32" applyNumberFormat="1" applyBorder="1" applyAlignment="1">
      <alignment horizontal="center" wrapText="1"/>
    </xf>
  </cellXfs>
  <cellStyles count="65">
    <cellStyle name="20% - Accent2" xfId="36" builtinId="34"/>
    <cellStyle name="20% - Accent4" xfId="37" builtinId="42"/>
    <cellStyle name="40% - Accent1" xfId="35" builtinId="31"/>
    <cellStyle name="40% - Accent5" xfId="38" builtinId="47"/>
    <cellStyle name="Bad" xfId="32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Good" xfId="31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Input" xfId="33" builtinId="20"/>
    <cellStyle name="Normal" xfId="0" builtinId="0"/>
    <cellStyle name="Note" xfId="34" builtinId="1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AF78"/>
  <sheetViews>
    <sheetView tabSelected="1" workbookViewId="0">
      <pane xSplit="3260" topLeftCell="O1" activePane="topRight"/>
      <selection activeCell="A22" sqref="A22:XFD22"/>
      <selection pane="topRight" activeCell="AC37" sqref="AC37"/>
    </sheetView>
  </sheetViews>
  <sheetFormatPr baseColWidth="10" defaultRowHeight="15" x14ac:dyDescent="0"/>
  <cols>
    <col min="1" max="1" width="22.33203125" customWidth="1"/>
    <col min="2" max="2" width="11.6640625" customWidth="1"/>
    <col min="3" max="3" width="14.6640625" customWidth="1"/>
    <col min="4" max="4" width="13.5" customWidth="1"/>
    <col min="5" max="5" width="16.1640625" customWidth="1"/>
    <col min="6" max="6" width="20.6640625" customWidth="1"/>
    <col min="7" max="7" width="15.6640625" customWidth="1"/>
    <col min="8" max="8" width="17" customWidth="1"/>
    <col min="9" max="9" width="10.83203125" style="1"/>
    <col min="12" max="12" width="17.5" customWidth="1"/>
    <col min="15" max="15" width="17.83203125" customWidth="1"/>
    <col min="27" max="27" width="9.6640625" customWidth="1"/>
    <col min="28" max="28" width="8.6640625" customWidth="1"/>
    <col min="29" max="29" width="14.1640625" customWidth="1"/>
  </cols>
  <sheetData>
    <row r="2" spans="1:32">
      <c r="B2" s="48" t="s">
        <v>0</v>
      </c>
      <c r="C2" s="48"/>
      <c r="D2" s="49"/>
      <c r="E2" s="8" t="s">
        <v>7</v>
      </c>
      <c r="F2" s="50" t="s">
        <v>8</v>
      </c>
      <c r="G2" s="51"/>
      <c r="H2" s="51"/>
      <c r="I2" s="58" t="s">
        <v>38</v>
      </c>
      <c r="J2" s="59"/>
      <c r="K2" s="59"/>
      <c r="L2" s="75" t="s">
        <v>77</v>
      </c>
      <c r="M2" s="76"/>
      <c r="N2" s="76"/>
      <c r="O2" s="79" t="s">
        <v>84</v>
      </c>
      <c r="P2" s="80"/>
      <c r="Q2" s="80"/>
      <c r="R2" s="83" t="s">
        <v>86</v>
      </c>
      <c r="S2" s="84"/>
      <c r="T2" s="85"/>
      <c r="U2" s="63" t="s">
        <v>88</v>
      </c>
      <c r="V2" s="64"/>
      <c r="W2" s="65"/>
      <c r="X2" s="69" t="s">
        <v>89</v>
      </c>
      <c r="Y2" s="70"/>
      <c r="Z2" s="71"/>
      <c r="AA2" s="34" t="s">
        <v>97</v>
      </c>
      <c r="AB2" s="35"/>
      <c r="AC2" s="36"/>
    </row>
    <row r="3" spans="1:32" ht="81" customHeight="1">
      <c r="B3" s="52" t="s">
        <v>36</v>
      </c>
      <c r="C3" s="53"/>
      <c r="D3" s="54"/>
      <c r="E3" s="9" t="s">
        <v>37</v>
      </c>
      <c r="F3" s="55" t="s">
        <v>35</v>
      </c>
      <c r="G3" s="56"/>
      <c r="H3" s="57"/>
      <c r="I3" s="60" t="s">
        <v>39</v>
      </c>
      <c r="J3" s="61"/>
      <c r="K3" s="62"/>
      <c r="L3" s="77" t="s">
        <v>105</v>
      </c>
      <c r="M3" s="78"/>
      <c r="N3" s="78"/>
      <c r="O3" s="81" t="s">
        <v>85</v>
      </c>
      <c r="P3" s="82"/>
      <c r="Q3" s="82"/>
      <c r="R3" s="86" t="s">
        <v>87</v>
      </c>
      <c r="S3" s="87"/>
      <c r="T3" s="88"/>
      <c r="U3" s="66" t="s">
        <v>113</v>
      </c>
      <c r="V3" s="67"/>
      <c r="W3" s="68"/>
      <c r="X3" s="72" t="s">
        <v>90</v>
      </c>
      <c r="Y3" s="73"/>
      <c r="Z3" s="74"/>
      <c r="AA3" s="33"/>
      <c r="AB3" s="33"/>
      <c r="AC3" s="37"/>
      <c r="AD3" s="38" t="s">
        <v>121</v>
      </c>
    </row>
    <row r="4" spans="1:32">
      <c r="A4" t="s">
        <v>48</v>
      </c>
      <c r="B4" s="2" t="s">
        <v>3</v>
      </c>
      <c r="C4" s="2" t="s">
        <v>4</v>
      </c>
      <c r="D4" s="7" t="s">
        <v>6</v>
      </c>
      <c r="E4" s="6"/>
      <c r="F4" s="2" t="s">
        <v>3</v>
      </c>
      <c r="G4" s="2" t="s">
        <v>4</v>
      </c>
      <c r="H4" s="2" t="s">
        <v>27</v>
      </c>
      <c r="I4" s="2" t="s">
        <v>3</v>
      </c>
      <c r="J4" s="2" t="s">
        <v>4</v>
      </c>
      <c r="K4" s="2" t="s">
        <v>27</v>
      </c>
      <c r="L4" s="2" t="s">
        <v>3</v>
      </c>
      <c r="M4" s="2" t="s">
        <v>4</v>
      </c>
      <c r="N4" s="2" t="s">
        <v>27</v>
      </c>
      <c r="O4" s="2" t="s">
        <v>3</v>
      </c>
      <c r="P4" s="2" t="s">
        <v>4</v>
      </c>
      <c r="Q4" s="2" t="s">
        <v>27</v>
      </c>
      <c r="R4" s="21" t="s">
        <v>3</v>
      </c>
      <c r="S4" s="22" t="s">
        <v>4</v>
      </c>
      <c r="T4" s="22" t="s">
        <v>27</v>
      </c>
      <c r="U4" s="21" t="s">
        <v>3</v>
      </c>
      <c r="V4" s="22" t="s">
        <v>4</v>
      </c>
      <c r="W4" s="22" t="s">
        <v>27</v>
      </c>
      <c r="X4" s="21" t="s">
        <v>3</v>
      </c>
      <c r="Y4" s="22" t="s">
        <v>4</v>
      </c>
      <c r="Z4" s="22" t="s">
        <v>27</v>
      </c>
      <c r="AA4" s="21" t="s">
        <v>3</v>
      </c>
      <c r="AB4" s="22" t="s">
        <v>117</v>
      </c>
      <c r="AC4" s="22" t="s">
        <v>6</v>
      </c>
      <c r="AD4" s="39" t="s">
        <v>122</v>
      </c>
      <c r="AE4" s="39" t="s">
        <v>123</v>
      </c>
      <c r="AF4" s="39" t="s">
        <v>124</v>
      </c>
    </row>
    <row r="5" spans="1:32">
      <c r="A5" s="41" t="s">
        <v>28</v>
      </c>
      <c r="B5" s="2">
        <v>2</v>
      </c>
      <c r="C5" s="2">
        <v>1</v>
      </c>
      <c r="D5" s="7"/>
      <c r="E5" s="6"/>
      <c r="F5" s="2">
        <v>2</v>
      </c>
      <c r="G5" s="2">
        <v>1</v>
      </c>
      <c r="H5" s="2"/>
      <c r="I5" s="6">
        <v>2</v>
      </c>
      <c r="J5" s="4">
        <v>2</v>
      </c>
      <c r="K5" s="6"/>
      <c r="L5" s="6">
        <v>4</v>
      </c>
      <c r="M5" s="4">
        <v>4</v>
      </c>
      <c r="N5" s="6"/>
      <c r="O5" s="6"/>
      <c r="P5" s="4"/>
      <c r="Q5" s="6"/>
      <c r="R5" s="6">
        <v>1</v>
      </c>
      <c r="S5" s="4">
        <v>1</v>
      </c>
      <c r="T5" s="6"/>
      <c r="U5" s="23"/>
      <c r="V5" s="22"/>
      <c r="W5" s="24"/>
      <c r="X5" s="23"/>
      <c r="Y5" s="22"/>
      <c r="Z5" s="24"/>
      <c r="AA5" s="22">
        <v>1</v>
      </c>
      <c r="AB5" s="22"/>
      <c r="AC5" s="22"/>
      <c r="AD5">
        <f>SUM(B5,F5,I5,L5,O5,R5,U5,X5,AA5)</f>
        <v>12</v>
      </c>
      <c r="AE5">
        <f>SUM(C5,G5,J5,M5,P5,S5,V5,Y5,AB5)</f>
        <v>9</v>
      </c>
    </row>
    <row r="6" spans="1:32">
      <c r="A6" s="41" t="s">
        <v>1</v>
      </c>
      <c r="B6" s="2">
        <v>1</v>
      </c>
      <c r="C6" s="2"/>
      <c r="D6" s="7"/>
      <c r="E6" s="6"/>
      <c r="F6" s="2">
        <v>1</v>
      </c>
      <c r="G6" s="2"/>
      <c r="H6" s="2"/>
      <c r="I6" s="6"/>
      <c r="J6" s="2">
        <v>2</v>
      </c>
      <c r="K6" s="6"/>
      <c r="L6" s="6"/>
      <c r="M6" s="2">
        <v>4</v>
      </c>
      <c r="N6" s="6"/>
      <c r="O6" s="6"/>
      <c r="P6" s="2"/>
      <c r="Q6" s="6"/>
      <c r="R6" s="6"/>
      <c r="S6" s="2">
        <v>1</v>
      </c>
      <c r="T6" s="6"/>
      <c r="U6" s="23"/>
      <c r="V6" s="22"/>
      <c r="W6" s="24"/>
      <c r="X6" s="23"/>
      <c r="Y6" s="22"/>
      <c r="Z6" s="24"/>
      <c r="AA6" s="22">
        <v>1</v>
      </c>
      <c r="AB6" s="22"/>
      <c r="AC6" s="22"/>
      <c r="AD6">
        <f t="shared" ref="AD6:AD8" si="0">SUM(B6,F6,I6,L6,O6,R6,U6,X6,AA6)</f>
        <v>3</v>
      </c>
      <c r="AE6">
        <f t="shared" ref="AE6:AE8" si="1">SUM(C6,G6,J6,M6,P6,S6,V6,Y6,AB6)</f>
        <v>7</v>
      </c>
    </row>
    <row r="7" spans="1:32">
      <c r="A7" s="45" t="s">
        <v>20</v>
      </c>
      <c r="B7" s="2"/>
      <c r="C7" s="2">
        <v>1</v>
      </c>
      <c r="D7" s="7"/>
      <c r="E7" s="6"/>
      <c r="F7" s="2"/>
      <c r="G7" s="2"/>
      <c r="H7" s="2">
        <v>500</v>
      </c>
      <c r="I7" s="6"/>
      <c r="J7" s="2"/>
      <c r="K7" s="6"/>
      <c r="L7" s="6"/>
      <c r="M7" s="2">
        <v>2</v>
      </c>
      <c r="N7" s="6"/>
      <c r="O7" s="6"/>
      <c r="P7" s="2"/>
      <c r="Q7" s="6"/>
      <c r="R7" s="6"/>
      <c r="S7" s="2">
        <v>1</v>
      </c>
      <c r="T7" s="6"/>
      <c r="U7" s="23"/>
      <c r="V7" s="22"/>
      <c r="W7" s="24"/>
      <c r="X7" s="23"/>
      <c r="Y7" s="22"/>
      <c r="Z7" s="24"/>
      <c r="AA7" s="22"/>
      <c r="AB7" s="22"/>
      <c r="AC7" s="22"/>
      <c r="AE7">
        <f t="shared" si="1"/>
        <v>4</v>
      </c>
    </row>
    <row r="8" spans="1:32">
      <c r="A8" s="42" t="s">
        <v>2</v>
      </c>
      <c r="B8" s="2">
        <v>1</v>
      </c>
      <c r="C8" s="2"/>
      <c r="D8" s="2"/>
      <c r="E8" s="6"/>
      <c r="F8" s="2">
        <v>1</v>
      </c>
      <c r="G8" s="2"/>
      <c r="H8" s="2"/>
      <c r="I8" s="6"/>
      <c r="J8" s="2">
        <v>2</v>
      </c>
      <c r="K8" s="6"/>
      <c r="L8" s="6"/>
      <c r="M8" s="2">
        <v>4</v>
      </c>
      <c r="N8" s="6"/>
      <c r="O8" s="6"/>
      <c r="P8" s="2"/>
      <c r="Q8" s="6"/>
      <c r="R8" s="6"/>
      <c r="S8" s="2">
        <v>1</v>
      </c>
      <c r="T8" s="6"/>
      <c r="U8" s="23"/>
      <c r="V8" s="22"/>
      <c r="W8" s="24"/>
      <c r="X8" s="23"/>
      <c r="Y8" s="22"/>
      <c r="Z8" s="24"/>
      <c r="AA8" s="22"/>
      <c r="AB8" s="22">
        <v>1</v>
      </c>
      <c r="AC8" s="22"/>
      <c r="AD8">
        <f t="shared" si="0"/>
        <v>2</v>
      </c>
      <c r="AE8">
        <f t="shared" si="1"/>
        <v>8</v>
      </c>
    </row>
    <row r="9" spans="1:32">
      <c r="A9" s="6" t="s">
        <v>5</v>
      </c>
      <c r="B9" s="2"/>
      <c r="C9" s="2"/>
      <c r="D9" s="2" t="s">
        <v>26</v>
      </c>
      <c r="E9" s="6"/>
      <c r="F9" s="2"/>
      <c r="G9" s="2"/>
      <c r="H9" s="2">
        <v>500</v>
      </c>
      <c r="I9" s="6"/>
      <c r="J9" s="2"/>
      <c r="K9" s="6"/>
      <c r="L9" s="6"/>
      <c r="M9" s="2"/>
      <c r="N9" s="6"/>
      <c r="O9" s="6"/>
      <c r="P9" s="2"/>
      <c r="Q9" s="6"/>
      <c r="R9" s="6"/>
      <c r="S9" s="2"/>
      <c r="T9" s="6"/>
      <c r="U9" s="23"/>
      <c r="V9" s="22"/>
      <c r="W9" s="24"/>
      <c r="X9" s="23"/>
      <c r="Y9" s="22"/>
      <c r="Z9" s="24"/>
      <c r="AA9" s="22"/>
      <c r="AB9" s="22"/>
      <c r="AC9" s="22"/>
      <c r="AF9" t="s">
        <v>125</v>
      </c>
    </row>
    <row r="10" spans="1:32">
      <c r="A10" s="42" t="s">
        <v>40</v>
      </c>
      <c r="B10" s="6"/>
      <c r="C10" s="6"/>
      <c r="D10" s="6"/>
      <c r="E10" s="6"/>
      <c r="F10" s="2"/>
      <c r="G10" s="2"/>
      <c r="H10" s="2"/>
      <c r="I10" s="6"/>
      <c r="J10" s="2"/>
      <c r="K10" s="6" t="s">
        <v>41</v>
      </c>
      <c r="L10" s="6"/>
      <c r="M10" s="2"/>
      <c r="N10" s="6" t="s">
        <v>78</v>
      </c>
      <c r="O10" s="6"/>
      <c r="P10" s="2"/>
      <c r="Q10" s="6"/>
      <c r="R10" s="6"/>
      <c r="S10" s="2"/>
      <c r="T10" s="6"/>
      <c r="U10" s="23"/>
      <c r="V10" s="22"/>
      <c r="W10" s="24"/>
      <c r="X10" s="23"/>
      <c r="Y10" s="22"/>
      <c r="Z10" s="24"/>
      <c r="AA10" s="22"/>
      <c r="AB10" s="22"/>
      <c r="AC10" s="22" t="s">
        <v>118</v>
      </c>
      <c r="AF10" t="s">
        <v>126</v>
      </c>
    </row>
    <row r="11" spans="1:32" ht="14" customHeight="1">
      <c r="A11" s="42" t="s">
        <v>9</v>
      </c>
      <c r="B11" s="6"/>
      <c r="C11" s="6"/>
      <c r="D11" s="6"/>
      <c r="E11" s="6"/>
      <c r="F11" s="2"/>
      <c r="G11" s="2"/>
      <c r="H11" s="2">
        <v>57</v>
      </c>
      <c r="I11" s="6"/>
      <c r="J11" s="2"/>
      <c r="K11" s="6" t="s">
        <v>42</v>
      </c>
      <c r="L11" s="6"/>
      <c r="M11" s="2"/>
      <c r="N11" s="6" t="s">
        <v>79</v>
      </c>
      <c r="O11" s="6"/>
      <c r="P11" s="2"/>
      <c r="Q11" s="6"/>
      <c r="R11" s="6"/>
      <c r="S11" s="2"/>
      <c r="T11" s="42" t="s">
        <v>104</v>
      </c>
      <c r="U11" s="23"/>
      <c r="V11" s="22"/>
      <c r="W11" s="44" t="s">
        <v>95</v>
      </c>
      <c r="X11" s="23"/>
      <c r="Y11" s="22"/>
      <c r="Z11" s="24"/>
      <c r="AA11" s="22"/>
      <c r="AB11" s="22"/>
      <c r="AC11" s="43" t="s">
        <v>104</v>
      </c>
      <c r="AF11" t="s">
        <v>127</v>
      </c>
    </row>
    <row r="12" spans="1:32">
      <c r="A12" s="6" t="s">
        <v>22</v>
      </c>
      <c r="B12" s="6"/>
      <c r="C12" s="6"/>
      <c r="D12" s="6"/>
      <c r="E12" s="6"/>
      <c r="F12" s="2"/>
      <c r="G12" s="2"/>
      <c r="H12" s="2">
        <v>50</v>
      </c>
      <c r="I12" s="6"/>
      <c r="J12" s="2"/>
      <c r="K12" s="6"/>
      <c r="L12" s="6"/>
      <c r="M12" s="2"/>
      <c r="N12" s="6"/>
      <c r="O12" s="6"/>
      <c r="P12" s="2"/>
      <c r="Q12" s="6"/>
      <c r="R12" s="6"/>
      <c r="S12" s="2"/>
      <c r="T12" s="6"/>
      <c r="U12" s="23"/>
      <c r="V12" s="22"/>
      <c r="W12" s="24"/>
      <c r="X12" s="23"/>
      <c r="Y12" s="22"/>
      <c r="Z12" s="24"/>
      <c r="AA12" s="22"/>
      <c r="AB12" s="22"/>
      <c r="AC12" s="22"/>
      <c r="AF12" t="s">
        <v>103</v>
      </c>
    </row>
    <row r="13" spans="1:32">
      <c r="A13" s="6" t="s">
        <v>10</v>
      </c>
      <c r="B13" s="6"/>
      <c r="C13" s="6"/>
      <c r="D13" s="6"/>
      <c r="E13" s="6"/>
      <c r="F13" s="4"/>
      <c r="G13" s="2"/>
      <c r="H13" s="4"/>
      <c r="I13" s="6"/>
      <c r="J13" s="2"/>
      <c r="K13" s="6"/>
      <c r="L13" s="6"/>
      <c r="M13" s="2"/>
      <c r="N13" s="6"/>
      <c r="O13" s="6"/>
      <c r="P13" s="2"/>
      <c r="Q13" s="6"/>
      <c r="R13" s="6"/>
      <c r="S13" s="2"/>
      <c r="T13" s="6"/>
      <c r="U13" s="23"/>
      <c r="V13" s="22"/>
      <c r="W13" s="24"/>
      <c r="X13" s="23"/>
      <c r="Y13" s="22"/>
      <c r="Z13" s="24"/>
      <c r="AA13" s="22"/>
      <c r="AB13" s="22"/>
      <c r="AC13" s="22"/>
    </row>
    <row r="14" spans="1:32">
      <c r="A14" s="6" t="s">
        <v>11</v>
      </c>
      <c r="B14" s="6"/>
      <c r="C14" s="6"/>
      <c r="D14" s="6"/>
      <c r="E14" s="6"/>
      <c r="F14" s="2"/>
      <c r="G14" s="2"/>
      <c r="H14" s="4"/>
      <c r="I14" s="6"/>
      <c r="J14" s="2"/>
      <c r="K14" s="6"/>
      <c r="L14" s="6"/>
      <c r="M14" s="2"/>
      <c r="N14" s="6"/>
      <c r="O14" s="6"/>
      <c r="P14" s="2"/>
      <c r="Q14" s="6"/>
      <c r="R14" s="6"/>
      <c r="S14" s="2"/>
      <c r="T14" s="6"/>
      <c r="U14" s="23"/>
      <c r="V14" s="22"/>
      <c r="W14" s="24"/>
      <c r="X14" s="23"/>
      <c r="Y14" s="22"/>
      <c r="Z14" s="24"/>
      <c r="AA14" s="22"/>
      <c r="AB14" s="22"/>
      <c r="AC14" s="22"/>
    </row>
    <row r="15" spans="1:32">
      <c r="A15" s="42" t="s">
        <v>12</v>
      </c>
      <c r="B15" s="6"/>
      <c r="C15" s="6"/>
      <c r="D15" s="6"/>
      <c r="E15" s="6"/>
      <c r="F15" s="2"/>
      <c r="G15" s="2"/>
      <c r="H15" s="4"/>
      <c r="I15" s="6"/>
      <c r="J15" s="2"/>
      <c r="K15" s="6" t="s">
        <v>43</v>
      </c>
      <c r="L15" s="6"/>
      <c r="M15" s="2"/>
      <c r="N15" s="6" t="s">
        <v>80</v>
      </c>
      <c r="O15" s="6"/>
      <c r="P15" s="2"/>
      <c r="Q15" s="6"/>
      <c r="R15" s="6"/>
      <c r="S15" s="2"/>
      <c r="T15" s="42" t="s">
        <v>99</v>
      </c>
      <c r="U15" s="23"/>
      <c r="V15" s="22"/>
      <c r="W15" s="24"/>
      <c r="X15" s="23"/>
      <c r="Y15" s="22"/>
      <c r="Z15" s="24"/>
      <c r="AA15" s="22"/>
      <c r="AB15" s="22"/>
      <c r="AC15" s="22" t="s">
        <v>119</v>
      </c>
      <c r="AF15" t="s">
        <v>128</v>
      </c>
    </row>
    <row r="16" spans="1:32">
      <c r="A16" s="6" t="s">
        <v>13</v>
      </c>
      <c r="B16" s="6"/>
      <c r="C16" s="6"/>
      <c r="D16" s="6"/>
      <c r="E16" s="6"/>
      <c r="F16" s="2"/>
      <c r="G16" s="2"/>
      <c r="H16" s="2">
        <v>35</v>
      </c>
      <c r="I16" s="6"/>
      <c r="J16" s="2"/>
      <c r="K16" s="6"/>
      <c r="L16" s="6"/>
      <c r="M16" s="2"/>
      <c r="N16" s="6"/>
      <c r="O16" s="6"/>
      <c r="P16" s="2"/>
      <c r="Q16" s="6"/>
      <c r="R16" s="6"/>
      <c r="S16" s="2"/>
      <c r="T16" s="6"/>
      <c r="U16" s="23"/>
      <c r="V16" s="22"/>
      <c r="W16" s="24"/>
      <c r="X16" s="23"/>
      <c r="Y16" s="22"/>
      <c r="Z16" s="24"/>
      <c r="AA16" s="22"/>
      <c r="AB16" s="22"/>
      <c r="AC16" s="22"/>
      <c r="AF16" t="s">
        <v>129</v>
      </c>
    </row>
    <row r="17" spans="1:32">
      <c r="A17" s="6" t="s">
        <v>14</v>
      </c>
      <c r="B17" s="6"/>
      <c r="C17" s="6"/>
      <c r="D17" s="6"/>
      <c r="E17" s="6"/>
      <c r="F17" s="2"/>
      <c r="G17" s="2"/>
      <c r="H17" s="4"/>
      <c r="I17" s="6"/>
      <c r="J17" s="2"/>
      <c r="K17" s="6"/>
      <c r="L17" s="6"/>
      <c r="M17" s="2"/>
      <c r="N17" s="6"/>
      <c r="O17" s="6"/>
      <c r="P17" s="2"/>
      <c r="Q17" s="6"/>
      <c r="R17" s="6"/>
      <c r="S17" s="2"/>
      <c r="T17" s="6"/>
      <c r="U17" s="23"/>
      <c r="V17" s="22"/>
      <c r="W17" s="24"/>
      <c r="X17" s="23"/>
      <c r="Y17" s="22"/>
      <c r="Z17" s="24"/>
      <c r="AA17" s="22"/>
      <c r="AB17" s="22"/>
      <c r="AC17" s="22"/>
      <c r="AF17" t="s">
        <v>120</v>
      </c>
    </row>
    <row r="18" spans="1:32">
      <c r="A18" s="42" t="s">
        <v>15</v>
      </c>
      <c r="B18" s="6"/>
      <c r="C18" s="6"/>
      <c r="D18" s="6"/>
      <c r="E18" s="6"/>
      <c r="F18" s="2"/>
      <c r="G18" s="2"/>
      <c r="H18" s="2">
        <v>50</v>
      </c>
      <c r="I18" s="6"/>
      <c r="J18" s="2"/>
      <c r="K18" s="6" t="s">
        <v>44</v>
      </c>
      <c r="L18" s="6"/>
      <c r="M18" s="2"/>
      <c r="N18" s="6" t="s">
        <v>81</v>
      </c>
      <c r="O18" s="6"/>
      <c r="P18" s="2"/>
      <c r="Q18" s="6"/>
      <c r="R18" s="6"/>
      <c r="S18" s="2"/>
      <c r="T18" s="42" t="s">
        <v>100</v>
      </c>
      <c r="U18" s="23"/>
      <c r="V18" s="22"/>
      <c r="W18" s="44" t="s">
        <v>96</v>
      </c>
      <c r="X18" s="23"/>
      <c r="Y18" s="22"/>
      <c r="Z18" s="24"/>
      <c r="AA18" s="22"/>
      <c r="AB18" s="22"/>
      <c r="AC18" s="43" t="s">
        <v>118</v>
      </c>
      <c r="AF18" t="s">
        <v>130</v>
      </c>
    </row>
    <row r="19" spans="1:32">
      <c r="A19" s="42" t="s">
        <v>16</v>
      </c>
      <c r="B19" s="6"/>
      <c r="C19" s="6"/>
      <c r="D19" s="6"/>
      <c r="E19" s="6"/>
      <c r="F19" s="2"/>
      <c r="G19" s="2"/>
      <c r="H19" s="2">
        <v>25</v>
      </c>
      <c r="I19" s="6"/>
      <c r="J19" s="2"/>
      <c r="K19" s="6" t="s">
        <v>44</v>
      </c>
      <c r="L19" s="6"/>
      <c r="M19" s="2"/>
      <c r="N19" s="6" t="s">
        <v>81</v>
      </c>
      <c r="O19" s="6"/>
      <c r="P19" s="2"/>
      <c r="Q19" s="6"/>
      <c r="R19" s="6"/>
      <c r="S19" s="2"/>
      <c r="T19" s="42" t="s">
        <v>103</v>
      </c>
      <c r="U19" s="23"/>
      <c r="V19" s="22"/>
      <c r="W19" s="24"/>
      <c r="X19" s="23"/>
      <c r="Y19" s="22"/>
      <c r="Z19" s="24"/>
      <c r="AA19" s="22"/>
      <c r="AB19" s="22"/>
      <c r="AC19" s="43" t="s">
        <v>118</v>
      </c>
      <c r="AF19" t="s">
        <v>131</v>
      </c>
    </row>
    <row r="20" spans="1:32">
      <c r="A20" s="42" t="s">
        <v>17</v>
      </c>
      <c r="B20" s="6"/>
      <c r="C20" s="6"/>
      <c r="D20" s="6"/>
      <c r="E20" s="6"/>
      <c r="F20" s="2"/>
      <c r="G20" s="2"/>
      <c r="H20" s="2">
        <v>25</v>
      </c>
      <c r="I20" s="6"/>
      <c r="J20" s="2"/>
      <c r="K20" s="6" t="s">
        <v>44</v>
      </c>
      <c r="L20" s="6"/>
      <c r="M20" s="2"/>
      <c r="N20" s="6" t="s">
        <v>81</v>
      </c>
      <c r="O20" s="6"/>
      <c r="P20" s="2"/>
      <c r="Q20" s="6"/>
      <c r="R20" s="6"/>
      <c r="S20" s="2"/>
      <c r="T20" s="42" t="s">
        <v>103</v>
      </c>
      <c r="U20" s="23"/>
      <c r="V20" s="22"/>
      <c r="W20" s="24"/>
      <c r="X20" s="23"/>
      <c r="Y20" s="22"/>
      <c r="Z20" s="24"/>
      <c r="AA20" s="22"/>
      <c r="AB20" s="22"/>
      <c r="AC20" s="43" t="s">
        <v>118</v>
      </c>
      <c r="AF20" t="s">
        <v>131</v>
      </c>
    </row>
    <row r="21" spans="1:32">
      <c r="A21" s="42" t="s">
        <v>18</v>
      </c>
      <c r="B21" s="6"/>
      <c r="C21" s="6"/>
      <c r="D21" s="6"/>
      <c r="E21" s="6"/>
      <c r="F21" s="2"/>
      <c r="G21" s="2"/>
      <c r="H21" s="2">
        <v>200</v>
      </c>
      <c r="I21" s="6"/>
      <c r="J21" s="2"/>
      <c r="K21" s="6" t="s">
        <v>46</v>
      </c>
      <c r="L21" s="6"/>
      <c r="M21" s="2"/>
      <c r="N21" s="6" t="s">
        <v>82</v>
      </c>
      <c r="O21" s="6"/>
      <c r="P21" s="2"/>
      <c r="Q21" s="6"/>
      <c r="R21" s="6"/>
      <c r="S21" s="2"/>
      <c r="T21" s="42" t="s">
        <v>101</v>
      </c>
      <c r="U21" s="23"/>
      <c r="V21" s="22"/>
      <c r="W21" s="24"/>
      <c r="X21" s="23"/>
      <c r="Y21" s="22"/>
      <c r="Z21" s="24"/>
      <c r="AA21" s="22"/>
      <c r="AB21" s="22">
        <v>1</v>
      </c>
      <c r="AC21" s="22"/>
      <c r="AE21">
        <f>SUM(C21,G21,J21,M21,P21,S21,V21,Y21,AB21)</f>
        <v>1</v>
      </c>
      <c r="AF21" t="s">
        <v>132</v>
      </c>
    </row>
    <row r="22" spans="1:32">
      <c r="A22" s="42" t="s">
        <v>19</v>
      </c>
      <c r="B22" s="6"/>
      <c r="C22" s="6"/>
      <c r="D22" s="6"/>
      <c r="E22" s="6"/>
      <c r="F22" s="2"/>
      <c r="G22" s="2"/>
      <c r="H22" s="2">
        <v>200</v>
      </c>
      <c r="I22" s="6"/>
      <c r="J22" s="2"/>
      <c r="K22" s="10" t="s">
        <v>45</v>
      </c>
      <c r="L22" s="6"/>
      <c r="M22" s="2"/>
      <c r="N22" s="10" t="s">
        <v>83</v>
      </c>
      <c r="O22" s="6"/>
      <c r="P22" s="2"/>
      <c r="Q22" s="10"/>
      <c r="R22" s="6"/>
      <c r="S22" s="2"/>
      <c r="T22" s="47" t="s">
        <v>102</v>
      </c>
      <c r="U22" s="23"/>
      <c r="V22" s="22"/>
      <c r="W22" s="24"/>
      <c r="X22" s="23"/>
      <c r="Y22" s="22"/>
      <c r="Z22" s="24"/>
      <c r="AA22" s="22">
        <v>1</v>
      </c>
      <c r="AB22" s="22"/>
      <c r="AC22" s="22"/>
      <c r="AD22">
        <f t="shared" ref="AD22" si="2">SUM(B22,F22,I22,L22,O22,R22,U22,X22,AA22)</f>
        <v>1</v>
      </c>
      <c r="AF22" t="s">
        <v>133</v>
      </c>
    </row>
    <row r="23" spans="1:32">
      <c r="A23" s="10" t="s">
        <v>21</v>
      </c>
      <c r="B23" s="6"/>
      <c r="C23" s="6"/>
      <c r="D23" s="6"/>
      <c r="E23" s="6"/>
      <c r="F23" s="2"/>
      <c r="G23" s="2"/>
      <c r="H23" s="4"/>
      <c r="I23" s="6"/>
      <c r="J23" s="6"/>
      <c r="K23" s="6"/>
      <c r="L23" s="6"/>
      <c r="M23" s="6"/>
      <c r="N23" s="6"/>
      <c r="O23" s="6"/>
      <c r="P23" s="6"/>
      <c r="Q23" s="6"/>
      <c r="R23" s="23"/>
      <c r="S23" s="24"/>
      <c r="T23" s="24"/>
      <c r="U23" s="23"/>
      <c r="V23" s="24"/>
      <c r="W23" s="24"/>
      <c r="X23" s="23"/>
      <c r="Y23" s="24"/>
      <c r="Z23" s="24"/>
      <c r="AA23" s="22"/>
      <c r="AB23" s="22"/>
      <c r="AC23" s="22"/>
    </row>
    <row r="24" spans="1:32">
      <c r="E24" s="11"/>
      <c r="H24" s="3"/>
    </row>
    <row r="25" spans="1:32">
      <c r="E25" s="6"/>
      <c r="G25" s="1"/>
      <c r="H25" s="1"/>
    </row>
    <row r="26" spans="1:32">
      <c r="E26" s="6"/>
      <c r="G26" s="1"/>
      <c r="H26" s="1"/>
      <c r="AB26" s="29" t="s">
        <v>98</v>
      </c>
    </row>
    <row r="27" spans="1:32">
      <c r="E27" s="6" t="s">
        <v>33</v>
      </c>
      <c r="G27" s="5"/>
    </row>
    <row r="28" spans="1:32">
      <c r="A28" t="s">
        <v>47</v>
      </c>
      <c r="E28" s="6" t="s">
        <v>34</v>
      </c>
      <c r="G28" t="s">
        <v>134</v>
      </c>
      <c r="H28">
        <f>H11+200+400</f>
        <v>657</v>
      </c>
    </row>
    <row r="29" spans="1:32">
      <c r="A29" s="6" t="s">
        <v>9</v>
      </c>
      <c r="E29" s="6">
        <v>300</v>
      </c>
    </row>
    <row r="30" spans="1:32">
      <c r="A30" s="6" t="s">
        <v>22</v>
      </c>
      <c r="E30" s="6">
        <v>300</v>
      </c>
    </row>
    <row r="31" spans="1:32">
      <c r="A31" s="10" t="s">
        <v>23</v>
      </c>
      <c r="E31" s="6">
        <v>210</v>
      </c>
    </row>
    <row r="32" spans="1:32">
      <c r="A32" s="10" t="s">
        <v>24</v>
      </c>
      <c r="E32" s="6">
        <v>52.5</v>
      </c>
    </row>
    <row r="33" spans="1:9">
      <c r="A33" s="10" t="s">
        <v>25</v>
      </c>
      <c r="E33" s="6">
        <v>157.5</v>
      </c>
    </row>
    <row r="34" spans="1:9">
      <c r="A34" s="10" t="s">
        <v>29</v>
      </c>
      <c r="E34" s="6">
        <f>210*3</f>
        <v>630</v>
      </c>
    </row>
    <row r="35" spans="1:9">
      <c r="A35" s="10" t="s">
        <v>30</v>
      </c>
      <c r="E35" s="6">
        <v>210</v>
      </c>
    </row>
    <row r="36" spans="1:9">
      <c r="A36" s="10" t="s">
        <v>31</v>
      </c>
      <c r="E36" s="6">
        <v>210</v>
      </c>
    </row>
    <row r="37" spans="1:9">
      <c r="A37" s="10" t="s">
        <v>32</v>
      </c>
      <c r="E37" s="6">
        <v>60</v>
      </c>
    </row>
    <row r="38" spans="1:9">
      <c r="A38" s="10" t="s">
        <v>73</v>
      </c>
      <c r="E38" s="6">
        <f>60*3.5</f>
        <v>210</v>
      </c>
    </row>
    <row r="39" spans="1:9">
      <c r="A39" s="18"/>
    </row>
    <row r="41" spans="1:9">
      <c r="C41" t="s">
        <v>49</v>
      </c>
      <c r="D41" t="s">
        <v>49</v>
      </c>
    </row>
    <row r="42" spans="1:9">
      <c r="C42" t="s">
        <v>50</v>
      </c>
      <c r="D42" t="s">
        <v>50</v>
      </c>
    </row>
    <row r="43" spans="1:9" s="12" customFormat="1">
      <c r="C43" s="13" t="s">
        <v>51</v>
      </c>
      <c r="D43" s="14" t="s">
        <v>52</v>
      </c>
      <c r="F43" s="26" t="s">
        <v>88</v>
      </c>
      <c r="G43" s="27" t="s">
        <v>92</v>
      </c>
      <c r="I43" s="15"/>
    </row>
    <row r="44" spans="1:9" ht="59" customHeight="1">
      <c r="C44" s="16" t="s">
        <v>67</v>
      </c>
      <c r="D44" s="17" t="s">
        <v>71</v>
      </c>
      <c r="E44" t="s">
        <v>68</v>
      </c>
      <c r="F44" s="25" t="s">
        <v>91</v>
      </c>
      <c r="G44" s="28"/>
    </row>
    <row r="45" spans="1:9">
      <c r="C45" t="s">
        <v>53</v>
      </c>
      <c r="D45" t="s">
        <v>53</v>
      </c>
      <c r="F45" t="s">
        <v>53</v>
      </c>
    </row>
    <row r="46" spans="1:9">
      <c r="A46" t="s">
        <v>54</v>
      </c>
      <c r="C46">
        <v>250</v>
      </c>
      <c r="D46">
        <v>200</v>
      </c>
    </row>
    <row r="47" spans="1:9">
      <c r="A47" t="s">
        <v>55</v>
      </c>
      <c r="B47" t="s">
        <v>56</v>
      </c>
      <c r="C47" t="s">
        <v>57</v>
      </c>
      <c r="D47" t="s">
        <v>58</v>
      </c>
    </row>
    <row r="48" spans="1:9">
      <c r="A48" t="s">
        <v>59</v>
      </c>
      <c r="B48">
        <v>3.1</v>
      </c>
      <c r="C48">
        <f>B48*C$46</f>
        <v>775</v>
      </c>
      <c r="D48">
        <f>B48*D$46</f>
        <v>620</v>
      </c>
      <c r="E48" t="s">
        <v>60</v>
      </c>
      <c r="F48">
        <f>D48*F$46</f>
        <v>0</v>
      </c>
    </row>
    <row r="49" spans="1:6">
      <c r="A49" t="s">
        <v>29</v>
      </c>
      <c r="B49">
        <f>3*3.1</f>
        <v>9.3000000000000007</v>
      </c>
      <c r="C49">
        <f t="shared" ref="C49:C52" si="3">B49*C$46</f>
        <v>2325</v>
      </c>
      <c r="D49">
        <f t="shared" ref="D49:F52" si="4">B49*D$46</f>
        <v>1860.0000000000002</v>
      </c>
      <c r="E49" t="s">
        <v>61</v>
      </c>
      <c r="F49">
        <f t="shared" si="4"/>
        <v>0</v>
      </c>
    </row>
    <row r="50" spans="1:6">
      <c r="A50" t="s">
        <v>65</v>
      </c>
      <c r="B50">
        <v>3.1</v>
      </c>
      <c r="C50">
        <f t="shared" si="3"/>
        <v>775</v>
      </c>
      <c r="D50">
        <f t="shared" si="4"/>
        <v>620</v>
      </c>
      <c r="E50" t="s">
        <v>62</v>
      </c>
      <c r="F50">
        <f t="shared" si="4"/>
        <v>0</v>
      </c>
    </row>
    <row r="51" spans="1:6">
      <c r="A51" t="s">
        <v>24</v>
      </c>
      <c r="B51">
        <v>3.1</v>
      </c>
      <c r="C51">
        <f t="shared" si="3"/>
        <v>775</v>
      </c>
      <c r="D51">
        <f t="shared" si="4"/>
        <v>620</v>
      </c>
      <c r="E51" t="s">
        <v>63</v>
      </c>
      <c r="F51">
        <f t="shared" si="4"/>
        <v>0</v>
      </c>
    </row>
    <row r="52" spans="1:6">
      <c r="A52" t="s">
        <v>73</v>
      </c>
      <c r="B52">
        <v>3.1</v>
      </c>
      <c r="C52">
        <f t="shared" si="3"/>
        <v>775</v>
      </c>
      <c r="D52">
        <f t="shared" si="4"/>
        <v>620</v>
      </c>
      <c r="E52" t="s">
        <v>64</v>
      </c>
      <c r="F52">
        <f t="shared" si="4"/>
        <v>0</v>
      </c>
    </row>
    <row r="53" spans="1:6">
      <c r="A53" t="s">
        <v>66</v>
      </c>
      <c r="B53">
        <v>1</v>
      </c>
      <c r="C53">
        <v>250</v>
      </c>
      <c r="D53">
        <v>200</v>
      </c>
    </row>
    <row r="54" spans="1:6">
      <c r="A54" t="s">
        <v>109</v>
      </c>
      <c r="B54">
        <v>6</v>
      </c>
      <c r="C54">
        <f>C46*B54</f>
        <v>1500</v>
      </c>
      <c r="D54">
        <f>D46*B54</f>
        <v>1200</v>
      </c>
    </row>
    <row r="59" spans="1:6">
      <c r="A59" t="s">
        <v>114</v>
      </c>
    </row>
    <row r="61" spans="1:6">
      <c r="A61" s="19" t="s">
        <v>69</v>
      </c>
      <c r="B61" s="19"/>
      <c r="C61" s="6" t="s">
        <v>74</v>
      </c>
      <c r="D61" s="6" t="s">
        <v>75</v>
      </c>
      <c r="E61" s="6" t="s">
        <v>108</v>
      </c>
    </row>
    <row r="62" spans="1:6">
      <c r="A62" s="19"/>
      <c r="B62" s="19"/>
      <c r="C62" s="6"/>
      <c r="D62" s="6"/>
      <c r="E62" s="6"/>
    </row>
    <row r="63" spans="1:6">
      <c r="A63" s="19" t="s">
        <v>59</v>
      </c>
      <c r="B63" s="19">
        <f>E36+C48+D48</f>
        <v>1605</v>
      </c>
      <c r="C63" s="6">
        <f>B63/250</f>
        <v>6.42</v>
      </c>
      <c r="D63" s="6">
        <v>7</v>
      </c>
      <c r="E63" s="6" t="s">
        <v>106</v>
      </c>
    </row>
    <row r="64" spans="1:6">
      <c r="A64" s="19" t="s">
        <v>29</v>
      </c>
      <c r="B64" s="19">
        <f>E34+C49+D49</f>
        <v>4815</v>
      </c>
      <c r="C64" s="6">
        <f>B64/1000</f>
        <v>4.8150000000000004</v>
      </c>
      <c r="D64" s="6">
        <v>5</v>
      </c>
      <c r="E64" s="6" t="s">
        <v>106</v>
      </c>
    </row>
    <row r="65" spans="1:6">
      <c r="A65" s="30" t="s">
        <v>65</v>
      </c>
      <c r="B65" s="30">
        <f>E31+C50+D50</f>
        <v>1605</v>
      </c>
      <c r="C65" s="31">
        <f>B65/1000</f>
        <v>1.605</v>
      </c>
      <c r="D65" s="31">
        <v>2</v>
      </c>
      <c r="E65" s="6" t="s">
        <v>111</v>
      </c>
    </row>
    <row r="66" spans="1:6">
      <c r="A66" s="30" t="s">
        <v>93</v>
      </c>
      <c r="B66" s="30">
        <f>E33+C51+D51</f>
        <v>1552.5</v>
      </c>
      <c r="C66" s="31">
        <f>B66/1000</f>
        <v>1.5525</v>
      </c>
      <c r="D66" s="31">
        <v>2</v>
      </c>
      <c r="E66" s="6" t="s">
        <v>111</v>
      </c>
    </row>
    <row r="67" spans="1:6">
      <c r="A67" s="19" t="s">
        <v>70</v>
      </c>
      <c r="B67" s="19">
        <f>E37+C53+D53</f>
        <v>510</v>
      </c>
      <c r="C67" s="6"/>
      <c r="D67" s="6"/>
      <c r="E67" s="6" t="s">
        <v>107</v>
      </c>
    </row>
    <row r="68" spans="1:6">
      <c r="A68" s="30" t="s">
        <v>72</v>
      </c>
      <c r="B68" s="30">
        <f>E38+C52+D52</f>
        <v>1605</v>
      </c>
      <c r="C68" s="31">
        <f>B68/1000</f>
        <v>1.605</v>
      </c>
      <c r="D68" s="31">
        <v>2</v>
      </c>
      <c r="E68" s="6" t="s">
        <v>111</v>
      </c>
    </row>
    <row r="69" spans="1:6">
      <c r="A69" s="20" t="s">
        <v>76</v>
      </c>
      <c r="B69" s="19">
        <f>E37+C53+D53</f>
        <v>510</v>
      </c>
      <c r="C69" s="6"/>
      <c r="D69" s="6"/>
      <c r="E69" s="6" t="s">
        <v>106</v>
      </c>
    </row>
    <row r="70" spans="1:6">
      <c r="A70" s="30" t="s">
        <v>94</v>
      </c>
      <c r="B70" s="31">
        <v>1000</v>
      </c>
      <c r="C70" s="31">
        <v>1</v>
      </c>
      <c r="D70" s="31">
        <v>1</v>
      </c>
      <c r="E70" s="6" t="s">
        <v>111</v>
      </c>
    </row>
    <row r="71" spans="1:6">
      <c r="A71" s="30" t="s">
        <v>110</v>
      </c>
      <c r="B71" s="31">
        <f>C54+D54+E29+F54+H28</f>
        <v>3657</v>
      </c>
      <c r="C71" s="31">
        <v>3.5</v>
      </c>
      <c r="D71" s="31">
        <v>5</v>
      </c>
      <c r="E71" s="6" t="s">
        <v>111</v>
      </c>
      <c r="F71" t="s">
        <v>136</v>
      </c>
    </row>
    <row r="72" spans="1:6">
      <c r="A72" s="30" t="s">
        <v>32</v>
      </c>
      <c r="B72" s="40"/>
      <c r="C72" s="31"/>
      <c r="D72" s="32" t="s">
        <v>112</v>
      </c>
      <c r="E72" s="10" t="s">
        <v>111</v>
      </c>
      <c r="F72" t="s">
        <v>135</v>
      </c>
    </row>
    <row r="73" spans="1:6">
      <c r="A73" s="30" t="s">
        <v>115</v>
      </c>
      <c r="B73" s="31"/>
      <c r="C73" s="31"/>
      <c r="D73" s="32" t="s">
        <v>116</v>
      </c>
      <c r="E73" s="10" t="s">
        <v>111</v>
      </c>
      <c r="F73" t="s">
        <v>135</v>
      </c>
    </row>
    <row r="75" spans="1:6">
      <c r="A75" s="46" t="s">
        <v>137</v>
      </c>
    </row>
    <row r="76" spans="1:6">
      <c r="A76" s="46" t="s">
        <v>138</v>
      </c>
    </row>
    <row r="77" spans="1:6">
      <c r="A77" s="46" t="s">
        <v>139</v>
      </c>
    </row>
    <row r="78" spans="1:6">
      <c r="A78" s="46" t="s">
        <v>140</v>
      </c>
    </row>
  </sheetData>
  <mergeCells count="16">
    <mergeCell ref="U2:W2"/>
    <mergeCell ref="U3:W3"/>
    <mergeCell ref="X2:Z2"/>
    <mergeCell ref="X3:Z3"/>
    <mergeCell ref="L2:N2"/>
    <mergeCell ref="L3:N3"/>
    <mergeCell ref="O2:Q2"/>
    <mergeCell ref="O3:Q3"/>
    <mergeCell ref="R2:T2"/>
    <mergeCell ref="R3:T3"/>
    <mergeCell ref="B2:D2"/>
    <mergeCell ref="F2:H2"/>
    <mergeCell ref="B3:D3"/>
    <mergeCell ref="F3:H3"/>
    <mergeCell ref="I2:K2"/>
    <mergeCell ref="I3:K3"/>
  </mergeCells>
  <phoneticPr fontId="16" type="noConversion"/>
  <pageMargins left="0.75" right="0.75" top="1" bottom="1" header="0.5" footer="0.5"/>
  <pageSetup paperSize="5" scale="33" orientation="landscape" horizontalDpi="4294967292" verticalDpi="4294967292"/>
  <legacyDrawing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 Me</dc:creator>
  <cp:lastModifiedBy>Ax Me</cp:lastModifiedBy>
  <cp:lastPrinted>2014-01-07T23:11:19Z</cp:lastPrinted>
  <dcterms:created xsi:type="dcterms:W3CDTF">2013-12-10T21:20:54Z</dcterms:created>
  <dcterms:modified xsi:type="dcterms:W3CDTF">2014-01-08T00:00:28Z</dcterms:modified>
</cp:coreProperties>
</file>