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8F256DC3-6B6E-6741-A211-2A431150BD14}" xr6:coauthVersionLast="47" xr6:coauthVersionMax="47" xr10:uidLastSave="{00000000-0000-0000-0000-000000000000}"/>
  <bookViews>
    <workbookView xWindow="22560" yWindow="1520" windowWidth="28040" windowHeight="17440" activeTab="2" xr2:uid="{F6F1F710-F43E-7A45-B0E1-CAE0E37ED0E6}"/>
  </bookViews>
  <sheets>
    <sheet name="Current Design" sheetId="4" r:id="rId1"/>
    <sheet name="RoundFlat Comp" sheetId="5" r:id="rId2"/>
    <sheet name="Calc" sheetId="1" r:id="rId3"/>
    <sheet name="6061-T6" sheetId="2" r:id="rId4"/>
    <sheet name="Pressure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J12" i="1"/>
  <c r="J14" i="1" s="1"/>
  <c r="J10" i="1"/>
  <c r="J8" i="1"/>
  <c r="J6" i="1"/>
  <c r="J4" i="1"/>
  <c r="J2" i="1"/>
  <c r="I2" i="1"/>
  <c r="D6" i="1"/>
</calcChain>
</file>

<file path=xl/sharedStrings.xml><?xml version="1.0" encoding="utf-8"?>
<sst xmlns="http://schemas.openxmlformats.org/spreadsheetml/2006/main" count="40" uniqueCount="37">
  <si>
    <t>sq in</t>
  </si>
  <si>
    <t>= pi (r^2)</t>
  </si>
  <si>
    <t xml:space="preserve"> </t>
  </si>
  <si>
    <t>r =</t>
  </si>
  <si>
    <t>in</t>
  </si>
  <si>
    <t>pressure p =</t>
  </si>
  <si>
    <t>psi</t>
  </si>
  <si>
    <t>6061-T6</t>
  </si>
  <si>
    <t>shear  s =</t>
  </si>
  <si>
    <t>Reciprocal of Poisson's  m =</t>
  </si>
  <si>
    <r>
      <t xml:space="preserve">s = </t>
    </r>
    <r>
      <rPr>
        <u/>
        <sz val="16"/>
        <color theme="1"/>
        <rFont val="Calibri (Body)"/>
      </rPr>
      <t xml:space="preserve">3*(3m+ 1) *a^2 </t>
    </r>
  </si>
  <si>
    <t xml:space="preserve">8mt^2       </t>
  </si>
  <si>
    <t xml:space="preserve">solving for t </t>
  </si>
  <si>
    <r>
      <t xml:space="preserve"> t^2 = </t>
    </r>
    <r>
      <rPr>
        <u/>
        <sz val="16"/>
        <color theme="1"/>
        <rFont val="Calibri (Body)"/>
      </rPr>
      <t xml:space="preserve">3*(3m+ 1) *a^2 </t>
    </r>
  </si>
  <si>
    <t xml:space="preserve">8ms           </t>
  </si>
  <si>
    <t xml:space="preserve">3*(3m+ 1) *a^2  = </t>
  </si>
  <si>
    <t>30.2727*5.1729</t>
  </si>
  <si>
    <t>8ms =</t>
  </si>
  <si>
    <t xml:space="preserve">t^2 = </t>
  </si>
  <si>
    <t>t =</t>
  </si>
  <si>
    <t>Flat Plate Calcs</t>
  </si>
  <si>
    <t>Circular Equivalent Area =</t>
  </si>
  <si>
    <t>Woods Hole Tech Memo - Based on Rorark's Formulas for Stress and Strain</t>
  </si>
  <si>
    <t>This is at the edge of failure, maximizing use of the materials srength</t>
  </si>
  <si>
    <t xml:space="preserve">Not what I'm recommending at all. </t>
  </si>
  <si>
    <t xml:space="preserve">3*(3m+ 1)  = </t>
  </si>
  <si>
    <t>Numerator</t>
  </si>
  <si>
    <t>= 156.5914</t>
  </si>
  <si>
    <t>Denominator</t>
  </si>
  <si>
    <t>t^2 =</t>
  </si>
  <si>
    <t xml:space="preserve">t = </t>
  </si>
  <si>
    <t>&gt;&gt;&gt;&gt;&gt;</t>
  </si>
  <si>
    <t>Wirth Window Support &gt;&gt;&gt;</t>
  </si>
  <si>
    <t>No Window Support &gt;&gt;</t>
  </si>
  <si>
    <t>(p)</t>
  </si>
  <si>
    <t>Apply P</t>
  </si>
  <si>
    <t>0.696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</si>
</sst>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"/>
      <name val="Calibri (Body)"/>
    </font>
    <font>
      <sz val="16"/>
      <color theme="1"/>
      <name val="Calibri (Body)"/>
    </font>
    <font>
      <u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0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101600</xdr:rowOff>
    </xdr:from>
    <xdr:to>
      <xdr:col>3</xdr:col>
      <xdr:colOff>444500</xdr:colOff>
      <xdr:row>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A8C6B1-9094-CD4F-5154-BAC6CE93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01600"/>
          <a:ext cx="2857500" cy="11938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17</xdr:row>
      <xdr:rowOff>50800</xdr:rowOff>
    </xdr:from>
    <xdr:to>
      <xdr:col>13</xdr:col>
      <xdr:colOff>12700</xdr:colOff>
      <xdr:row>44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133E4C-D75A-DFC8-3A0C-209955FA4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0" y="3505200"/>
          <a:ext cx="7696200" cy="55626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508000</xdr:colOff>
      <xdr:row>0</xdr:row>
      <xdr:rowOff>0</xdr:rowOff>
    </xdr:from>
    <xdr:to>
      <xdr:col>13</xdr:col>
      <xdr:colOff>25400</xdr:colOff>
      <xdr:row>16</xdr:row>
      <xdr:rowOff>139548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99AB33-7D8E-4B43-5954-54D7F747D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84500" y="0"/>
          <a:ext cx="7772400" cy="33907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3</xdr:col>
      <xdr:colOff>304800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6A9EC6-7099-3DA4-BE55-6DBEDD1E1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88900"/>
          <a:ext cx="2654300" cy="1168400"/>
        </a:xfrm>
        <a:prstGeom prst="rect">
          <a:avLst/>
        </a:prstGeom>
      </xdr:spPr>
    </xdr:pic>
    <xdr:clientData/>
  </xdr:twoCellAnchor>
  <xdr:twoCellAnchor editAs="oneCell">
    <xdr:from>
      <xdr:col>3</xdr:col>
      <xdr:colOff>673100</xdr:colOff>
      <xdr:row>0</xdr:row>
      <xdr:rowOff>139700</xdr:rowOff>
    </xdr:from>
    <xdr:to>
      <xdr:col>13</xdr:col>
      <xdr:colOff>190500</xdr:colOff>
      <xdr:row>16</xdr:row>
      <xdr:rowOff>182407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0F8547-D609-05DC-6573-958CEE432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9600" y="139700"/>
          <a:ext cx="7772400" cy="329390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18</xdr:row>
      <xdr:rowOff>0</xdr:rowOff>
    </xdr:from>
    <xdr:to>
      <xdr:col>10</xdr:col>
      <xdr:colOff>660400</xdr:colOff>
      <xdr:row>39</xdr:row>
      <xdr:rowOff>143150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39E4E6-0405-5AD7-B7BF-E7143B096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" y="3657600"/>
          <a:ext cx="7772400" cy="4410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9</xdr:col>
      <xdr:colOff>304800</xdr:colOff>
      <xdr:row>11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9DD74-7FE6-200B-029C-4EA16C25B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1300"/>
          <a:ext cx="7734300" cy="20066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12</xdr:row>
      <xdr:rowOff>114300</xdr:rowOff>
    </xdr:from>
    <xdr:to>
      <xdr:col>9</xdr:col>
      <xdr:colOff>292100</xdr:colOff>
      <xdr:row>34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5D5F07-733B-8CD4-96E1-B164258AE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" y="2552700"/>
          <a:ext cx="7505700" cy="4432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190500</xdr:rowOff>
    </xdr:from>
    <xdr:to>
      <xdr:col>9</xdr:col>
      <xdr:colOff>673100</xdr:colOff>
      <xdr:row>28</xdr:row>
      <xdr:rowOff>173098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2A83BC-1336-3D10-6E03-4D88196E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190500"/>
          <a:ext cx="7772400" cy="5672198"/>
        </a:xfrm>
        <a:prstGeom prst="rect">
          <a:avLst/>
        </a:prstGeom>
      </xdr:spPr>
    </xdr:pic>
    <xdr:clientData/>
  </xdr:twoCellAnchor>
  <xdr:twoCellAnchor>
    <xdr:from>
      <xdr:col>5</xdr:col>
      <xdr:colOff>101600</xdr:colOff>
      <xdr:row>21</xdr:row>
      <xdr:rowOff>127000</xdr:rowOff>
    </xdr:from>
    <xdr:to>
      <xdr:col>6</xdr:col>
      <xdr:colOff>431800</xdr:colOff>
      <xdr:row>23</xdr:row>
      <xdr:rowOff>127000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DC1C03DE-0872-78E9-E048-5CB41EA49A80}"/>
            </a:ext>
          </a:extLst>
        </xdr:cNvPr>
        <xdr:cNvSpPr/>
      </xdr:nvSpPr>
      <xdr:spPr>
        <a:xfrm>
          <a:off x="4229100" y="4394200"/>
          <a:ext cx="1155700" cy="4064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571500</xdr:colOff>
      <xdr:row>21</xdr:row>
      <xdr:rowOff>127000</xdr:rowOff>
    </xdr:from>
    <xdr:ext cx="2215415" cy="37414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BE7B6B2-5F60-B624-D243-FD2F74F9F043}"/>
            </a:ext>
          </a:extLst>
        </xdr:cNvPr>
        <xdr:cNvSpPr txBox="1"/>
      </xdr:nvSpPr>
      <xdr:spPr>
        <a:xfrm>
          <a:off x="5524500" y="4394200"/>
          <a:ext cx="221541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/>
            <a:t>I rounded</a:t>
          </a:r>
          <a:r>
            <a:rPr lang="en-US" sz="1800" baseline="0"/>
            <a:t> up to 2250 </a:t>
          </a:r>
          <a:endParaRPr lang="en-US" sz="18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4D96-8AF9-0649-8797-D2BD555BE32C}">
  <dimension ref="B11:B30"/>
  <sheetViews>
    <sheetView topLeftCell="A15" workbookViewId="0">
      <selection activeCell="O12" sqref="O12"/>
    </sheetView>
  </sheetViews>
  <sheetFormatPr baseColWidth="10" defaultRowHeight="16" x14ac:dyDescent="0.2"/>
  <sheetData>
    <row r="11" spans="2:2" x14ac:dyDescent="0.2">
      <c r="B11" t="s">
        <v>33</v>
      </c>
    </row>
    <row r="30" spans="2:2" x14ac:dyDescent="0.2">
      <c r="B30" t="s">
        <v>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F4C4-728E-1542-9304-095DC8BD8BA9}">
  <dimension ref="A1"/>
  <sheetViews>
    <sheetView workbookViewId="0">
      <selection activeCell="M31" sqref="M3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E199-0569-7B4A-81F3-F0D4EE542C1B}">
  <dimension ref="B1:J19"/>
  <sheetViews>
    <sheetView tabSelected="1" workbookViewId="0">
      <selection activeCell="F18" sqref="F18"/>
    </sheetView>
  </sheetViews>
  <sheetFormatPr baseColWidth="10" defaultColWidth="26.1640625" defaultRowHeight="25" customHeight="1" x14ac:dyDescent="0.25"/>
  <cols>
    <col min="1" max="1" width="26.1640625" style="1"/>
    <col min="2" max="2" width="25" style="1" customWidth="1"/>
    <col min="3" max="3" width="29.5" style="3" customWidth="1"/>
    <col min="4" max="4" width="21.33203125" style="2" customWidth="1"/>
    <col min="5" max="5" width="11.5" style="1" customWidth="1"/>
    <col min="6" max="6" width="26.1640625" style="1"/>
    <col min="7" max="7" width="20.1640625" style="1" customWidth="1"/>
    <col min="8" max="16384" width="26.1640625" style="1"/>
  </cols>
  <sheetData>
    <row r="1" spans="2:10" ht="74" customHeight="1" x14ac:dyDescent="0.25">
      <c r="B1" s="10" t="s">
        <v>22</v>
      </c>
    </row>
    <row r="2" spans="2:10" ht="25" customHeight="1" x14ac:dyDescent="0.25">
      <c r="B2" s="1" t="s">
        <v>20</v>
      </c>
      <c r="C2" s="3" t="s">
        <v>21</v>
      </c>
      <c r="D2" s="2">
        <v>16.25</v>
      </c>
      <c r="E2" s="1" t="s">
        <v>0</v>
      </c>
      <c r="F2" s="4" t="s">
        <v>1</v>
      </c>
      <c r="G2" s="9"/>
      <c r="H2" s="1" t="s">
        <v>31</v>
      </c>
      <c r="I2" s="1">
        <f>16.25/3.1415</f>
        <v>5.1726882062708892</v>
      </c>
      <c r="J2" s="1">
        <f>SQRT(I2)</f>
        <v>2.2743544592413225</v>
      </c>
    </row>
    <row r="3" spans="2:10" ht="25" customHeight="1" x14ac:dyDescent="0.25">
      <c r="B3" s="1" t="s">
        <v>2</v>
      </c>
      <c r="C3" s="3" t="s">
        <v>3</v>
      </c>
      <c r="D3" s="2">
        <v>2.2744</v>
      </c>
      <c r="E3" s="1" t="s">
        <v>4</v>
      </c>
    </row>
    <row r="4" spans="2:10" ht="25" customHeight="1" x14ac:dyDescent="0.25">
      <c r="C4" s="3" t="s">
        <v>5</v>
      </c>
      <c r="D4" s="2">
        <v>2250</v>
      </c>
      <c r="E4" s="1" t="s">
        <v>6</v>
      </c>
      <c r="I4" s="6" t="s">
        <v>25</v>
      </c>
      <c r="J4" s="1">
        <f xml:space="preserve"> 3*((3*D6)+1)</f>
        <v>30.27272727272727</v>
      </c>
    </row>
    <row r="5" spans="2:10" ht="25" customHeight="1" x14ac:dyDescent="0.25">
      <c r="C5" s="3" t="s">
        <v>8</v>
      </c>
      <c r="D5" s="5">
        <v>30000</v>
      </c>
      <c r="E5" s="1" t="s">
        <v>6</v>
      </c>
      <c r="F5" s="1" t="s">
        <v>7</v>
      </c>
    </row>
    <row r="6" spans="2:10" ht="25" customHeight="1" x14ac:dyDescent="0.25">
      <c r="C6" s="3" t="s">
        <v>9</v>
      </c>
      <c r="D6" s="2">
        <f>1/0.33</f>
        <v>3.0303030303030303</v>
      </c>
      <c r="I6" s="3" t="s">
        <v>26</v>
      </c>
      <c r="J6" s="1">
        <f>J4*I2</f>
        <v>156.59137933529144</v>
      </c>
    </row>
    <row r="8" spans="2:10" ht="25" customHeight="1" x14ac:dyDescent="0.25">
      <c r="C8" s="3" t="s">
        <v>10</v>
      </c>
      <c r="D8" s="7" t="s">
        <v>34</v>
      </c>
      <c r="F8" s="6" t="s">
        <v>15</v>
      </c>
      <c r="G8" s="1" t="s">
        <v>16</v>
      </c>
      <c r="H8" s="4" t="s">
        <v>27</v>
      </c>
      <c r="I8" s="3" t="s">
        <v>28</v>
      </c>
      <c r="J8" s="1">
        <f xml:space="preserve"> 8*D6*D5</f>
        <v>727272.72727272729</v>
      </c>
    </row>
    <row r="9" spans="2:10" ht="25" customHeight="1" x14ac:dyDescent="0.25">
      <c r="C9" s="3" t="s">
        <v>11</v>
      </c>
    </row>
    <row r="10" spans="2:10" ht="25" customHeight="1" x14ac:dyDescent="0.25">
      <c r="F10" s="3" t="s">
        <v>17</v>
      </c>
      <c r="G10" s="7">
        <v>727272</v>
      </c>
      <c r="I10" s="3" t="s">
        <v>35</v>
      </c>
      <c r="J10" s="1">
        <f>J6*D4/G10</f>
        <v>0.48445506427362212</v>
      </c>
    </row>
    <row r="11" spans="2:10" ht="25" customHeight="1" x14ac:dyDescent="0.25">
      <c r="B11" s="3" t="s">
        <v>12</v>
      </c>
      <c r="C11" s="3" t="s">
        <v>13</v>
      </c>
      <c r="D11" s="7" t="s">
        <v>34</v>
      </c>
    </row>
    <row r="12" spans="2:10" ht="25" customHeight="1" x14ac:dyDescent="0.25">
      <c r="C12" s="3" t="s">
        <v>14</v>
      </c>
      <c r="I12" s="3" t="s">
        <v>29</v>
      </c>
      <c r="J12" s="1">
        <f>J10</f>
        <v>0.48445506427362212</v>
      </c>
    </row>
    <row r="13" spans="2:10" ht="25" customHeight="1" x14ac:dyDescent="0.25">
      <c r="E13" s="3" t="s">
        <v>18</v>
      </c>
      <c r="F13" s="8">
        <v>156.57650000000001</v>
      </c>
    </row>
    <row r="14" spans="2:10" ht="25" customHeight="1" x14ac:dyDescent="0.25">
      <c r="F14" s="7">
        <v>727272</v>
      </c>
      <c r="I14" s="3" t="s">
        <v>30</v>
      </c>
      <c r="J14" s="1">
        <f xml:space="preserve"> SQRT(J12)</f>
        <v>0.69602806284920882</v>
      </c>
    </row>
    <row r="16" spans="2:10" ht="25" customHeight="1" x14ac:dyDescent="0.25">
      <c r="E16" s="3" t="s">
        <v>18</v>
      </c>
      <c r="F16" s="7">
        <f>J12</f>
        <v>0.48445506427362212</v>
      </c>
    </row>
    <row r="18" spans="5:7" ht="25" customHeight="1" x14ac:dyDescent="0.25">
      <c r="E18" s="3" t="s">
        <v>19</v>
      </c>
      <c r="F18" s="7" t="s">
        <v>36</v>
      </c>
      <c r="G18" s="1" t="s">
        <v>23</v>
      </c>
    </row>
    <row r="19" spans="5:7" ht="25" customHeight="1" x14ac:dyDescent="0.25">
      <c r="G19" s="1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E1B8-5EAC-A944-839D-74D7A5889A91}">
  <dimension ref="A1"/>
  <sheetViews>
    <sheetView workbookViewId="0">
      <selection activeCell="K23" sqref="K2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4D88-E275-694F-88E4-93F26B166614}">
  <dimension ref="A1"/>
  <sheetViews>
    <sheetView workbookViewId="0">
      <selection activeCell="L22" sqref="L2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Current Design</vt:lpstr>
      <vt:lpstr>RoundFlat Comp</vt:lpstr>
      <vt:lpstr>Calc</vt:lpstr>
      <vt:lpstr>6061-T6</vt:lpstr>
      <vt:lpstr>Pressure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2023-08-21T16:11:49Z</dcterms:created>
  <dcterms:modified xsi:type="dcterms:W3CDTF">2023-08-21T18:13:07Z</dcterms:modified>
</cp:coreProperties>
</file>