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" l="1"/>
  <c r="C21" i="1"/>
  <c r="B3" i="1"/>
  <c r="E4" i="1"/>
  <c r="E6" i="1"/>
  <c r="F21" i="1"/>
  <c r="D4" i="1"/>
  <c r="D6" i="1"/>
  <c r="E21" i="1"/>
  <c r="C4" i="1"/>
  <c r="C6" i="1"/>
  <c r="D21" i="1"/>
  <c r="B20" i="1"/>
  <c r="C20" i="1"/>
  <c r="F20" i="1"/>
  <c r="E20" i="1"/>
  <c r="D20" i="1"/>
  <c r="B19" i="1"/>
  <c r="C19" i="1"/>
  <c r="F19" i="1"/>
  <c r="E19" i="1"/>
  <c r="D19" i="1"/>
  <c r="B18" i="1"/>
  <c r="C18" i="1"/>
  <c r="F18" i="1"/>
  <c r="E18" i="1"/>
  <c r="D18" i="1"/>
  <c r="C12" i="1"/>
  <c r="D12" i="1"/>
  <c r="E12" i="1"/>
  <c r="F12" i="1"/>
  <c r="C13" i="1"/>
  <c r="D13" i="1"/>
  <c r="E13" i="1"/>
  <c r="F13" i="1"/>
  <c r="C14" i="1"/>
  <c r="D14" i="1"/>
  <c r="E14" i="1"/>
  <c r="F14" i="1"/>
  <c r="C11" i="1"/>
  <c r="E11" i="1"/>
  <c r="F11" i="1"/>
  <c r="D11" i="1"/>
  <c r="B4" i="1"/>
  <c r="B6" i="1"/>
  <c r="B7" i="1"/>
  <c r="C23" i="1"/>
  <c r="D7" i="1"/>
  <c r="E7" i="1"/>
  <c r="C7" i="1"/>
</calcChain>
</file>

<file path=xl/sharedStrings.xml><?xml version="1.0" encoding="utf-8"?>
<sst xmlns="http://schemas.openxmlformats.org/spreadsheetml/2006/main" count="33" uniqueCount="33">
  <si>
    <t>Moss to Pt Sur:</t>
  </si>
  <si>
    <t>Monterey to Pt Sur:</t>
  </si>
  <si>
    <t>Pt Sur to Wrecks DC</t>
  </si>
  <si>
    <t>Routes:</t>
  </si>
  <si>
    <t>Moss to Wrecks</t>
  </si>
  <si>
    <t>Monterey to Wrecks</t>
  </si>
  <si>
    <t>Pt Sur to Lopez Pt</t>
  </si>
  <si>
    <t>Moss to Lopez Pt</t>
  </si>
  <si>
    <t>Monterey to Lopez</t>
  </si>
  <si>
    <t>Segments:</t>
  </si>
  <si>
    <t>Moss to Lopez to Mont:</t>
  </si>
  <si>
    <t>*Bold values used for trip calculations.  Based on conservative fuel economy of 0.7 nm/gallon</t>
  </si>
  <si>
    <t>Fuel Calculations:</t>
  </si>
  <si>
    <t>*All calculations based on leaving a 20% fuel reserve</t>
  </si>
  <si>
    <t>ANDREW_MOLERA_DC</t>
  </si>
  <si>
    <t>ANDREW_MOLERA_UC</t>
  </si>
  <si>
    <t>BIXBY_CEN</t>
  </si>
  <si>
    <t>COOPER_CEN</t>
  </si>
  <si>
    <t>FALSE_SUR_CEN</t>
  </si>
  <si>
    <t>SOUTH_WRECK_DC</t>
  </si>
  <si>
    <t>SOUTH_WRECK_UC</t>
  </si>
  <si>
    <t>UCSC Sites:</t>
  </si>
  <si>
    <t>One Way (nm)</t>
  </si>
  <si>
    <t>Roundtrip (nm)</t>
  </si>
  <si>
    <t>Onboard Fuel (gal):</t>
  </si>
  <si>
    <t>20% Reserve Fuel (gal):</t>
  </si>
  <si>
    <t>Useable fuel (gal):</t>
  </si>
  <si>
    <t>Avg. Economy (Nm/gal):</t>
  </si>
  <si>
    <t>Round Trip Range (Nm):</t>
  </si>
  <si>
    <t>One Way Range (Nm)</t>
  </si>
  <si>
    <t>Percentage of Range by Economy</t>
  </si>
  <si>
    <t>Validation</t>
  </si>
  <si>
    <t>used 120 gallons roundtrip to wrecks.  This is 67% of the 180 gallons of useable fule.  Spot on to the calculations for 0.7 average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</si>
</sst>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 applyFont="1"/>
    <xf numFmtId="0" fontId="0" fillId="0" borderId="0" xfId="0" applyFont="1"/>
    <xf numFmtId="0" fontId="4" fillId="0" borderId="0" xfId="0" applyFont="1"/>
    <xf numFmtId="0" fontId="5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3"/>
  <sheetViews>
    <sheetView tabSelected="1" workbookViewId="0">
      <selection activeCell="I20" sqref="I20"/>
    </sheetView>
  </sheetViews>
  <sheetFormatPr baseColWidth="10" defaultRowHeight="15" x14ac:dyDescent="0"/>
  <cols>
    <col min="1" max="1" width="20.5" bestFit="1" customWidth="1"/>
    <col min="2" max="2" width="13.33203125" bestFit="1" customWidth="1"/>
    <col min="3" max="3" width="14" bestFit="1" customWidth="1"/>
  </cols>
  <sheetData>
    <row r="1" spans="1:7">
      <c r="A1" s="1" t="s">
        <v>12</v>
      </c>
    </row>
    <row r="2" spans="1:7">
      <c r="A2" t="s">
        <v>24</v>
      </c>
      <c r="B2" s="1">
        <v>220</v>
      </c>
    </row>
    <row r="3" spans="1:7">
      <c r="A3" t="s">
        <v>25</v>
      </c>
      <c r="B3" s="1">
        <f>B2*0.2</f>
        <v>44</v>
      </c>
    </row>
    <row r="4" spans="1:7">
      <c r="A4" t="s">
        <v>26</v>
      </c>
      <c r="B4">
        <f>$B2-$B3</f>
        <v>176</v>
      </c>
      <c r="C4" s="1">
        <f t="shared" ref="C4:E4" si="0">$B2-$B3</f>
        <v>176</v>
      </c>
      <c r="D4">
        <f t="shared" si="0"/>
        <v>176</v>
      </c>
      <c r="E4">
        <f t="shared" si="0"/>
        <v>176</v>
      </c>
      <c r="G4" t="s">
        <v>11</v>
      </c>
    </row>
    <row r="5" spans="1:7">
      <c r="A5" t="s">
        <v>27</v>
      </c>
      <c r="B5" s="5">
        <v>0.8</v>
      </c>
      <c r="C5" s="6">
        <v>0.7</v>
      </c>
      <c r="D5" s="5">
        <v>0.6</v>
      </c>
      <c r="E5" s="5">
        <v>0.5</v>
      </c>
      <c r="G5" t="s">
        <v>13</v>
      </c>
    </row>
    <row r="6" spans="1:7">
      <c r="A6" t="s">
        <v>28</v>
      </c>
      <c r="B6" s="3">
        <f>B4*B5</f>
        <v>140.80000000000001</v>
      </c>
      <c r="C6" s="2">
        <f>C4*C5</f>
        <v>123.19999999999999</v>
      </c>
      <c r="D6" s="3">
        <f t="shared" ref="D6:E6" si="1">D4*D5</f>
        <v>105.6</v>
      </c>
      <c r="E6" s="3">
        <f t="shared" si="1"/>
        <v>88</v>
      </c>
    </row>
    <row r="7" spans="1:7">
      <c r="A7" t="s">
        <v>29</v>
      </c>
      <c r="B7" s="4">
        <f>B6/2</f>
        <v>70.400000000000006</v>
      </c>
      <c r="C7" s="1">
        <f>C6/2</f>
        <v>61.599999999999994</v>
      </c>
      <c r="D7" s="4">
        <f t="shared" ref="D7:E7" si="2">D6/2</f>
        <v>52.8</v>
      </c>
      <c r="E7" s="4">
        <f t="shared" si="2"/>
        <v>44</v>
      </c>
    </row>
    <row r="8" spans="1:7">
      <c r="B8" s="4"/>
      <c r="C8" s="1"/>
      <c r="D8" s="4"/>
      <c r="E8" s="4"/>
    </row>
    <row r="9" spans="1:7">
      <c r="D9" s="8" t="s">
        <v>30</v>
      </c>
      <c r="E9" s="8"/>
      <c r="F9" s="8"/>
    </row>
    <row r="10" spans="1:7">
      <c r="A10" s="1" t="s">
        <v>9</v>
      </c>
      <c r="B10" s="1" t="s">
        <v>22</v>
      </c>
      <c r="C10" s="1" t="s">
        <v>23</v>
      </c>
      <c r="D10" s="1">
        <v>0.7</v>
      </c>
      <c r="E10" s="1">
        <v>0.6</v>
      </c>
      <c r="F10" s="1">
        <v>0.5</v>
      </c>
    </row>
    <row r="11" spans="1:7">
      <c r="A11" t="s">
        <v>0</v>
      </c>
      <c r="B11">
        <v>34</v>
      </c>
      <c r="C11">
        <f>B11*2</f>
        <v>68</v>
      </c>
      <c r="D11" s="7">
        <f>($C11/C$6)*100</f>
        <v>55.194805194805198</v>
      </c>
      <c r="E11" s="7">
        <f t="shared" ref="E11:F11" si="3">($C11/D$6)*100</f>
        <v>64.393939393939391</v>
      </c>
      <c r="F11" s="7">
        <f t="shared" si="3"/>
        <v>77.272727272727266</v>
      </c>
    </row>
    <row r="12" spans="1:7">
      <c r="A12" t="s">
        <v>1</v>
      </c>
      <c r="B12">
        <v>25</v>
      </c>
      <c r="C12">
        <f>B12*2</f>
        <v>50</v>
      </c>
      <c r="D12" s="7">
        <f t="shared" ref="D12:F12" si="4">($C12/C$6)*100</f>
        <v>40.584415584415588</v>
      </c>
      <c r="E12" s="7">
        <f t="shared" si="4"/>
        <v>47.348484848484851</v>
      </c>
      <c r="F12" s="7">
        <f t="shared" si="4"/>
        <v>56.81818181818182</v>
      </c>
    </row>
    <row r="13" spans="1:7">
      <c r="A13" t="s">
        <v>2</v>
      </c>
      <c r="B13">
        <v>8</v>
      </c>
      <c r="C13">
        <f>B13*2</f>
        <v>16</v>
      </c>
      <c r="D13" s="7">
        <f t="shared" ref="D13:F13" si="5">($C13/C$6)*100</f>
        <v>12.987012987012989</v>
      </c>
      <c r="E13" s="7">
        <f t="shared" si="5"/>
        <v>15.151515151515152</v>
      </c>
      <c r="F13" s="7">
        <f t="shared" si="5"/>
        <v>18.181818181818183</v>
      </c>
    </row>
    <row r="14" spans="1:7">
      <c r="A14" t="s">
        <v>6</v>
      </c>
      <c r="B14">
        <v>27</v>
      </c>
      <c r="C14">
        <f>B14*2</f>
        <v>54</v>
      </c>
      <c r="D14" s="7">
        <f t="shared" ref="D14:F14" si="6">($C14/C$6)*100</f>
        <v>43.831168831168839</v>
      </c>
      <c r="E14" s="7">
        <f t="shared" si="6"/>
        <v>51.136363636363633</v>
      </c>
      <c r="F14" s="7">
        <f t="shared" si="6"/>
        <v>61.363636363636367</v>
      </c>
    </row>
    <row r="17" spans="1:8">
      <c r="A17" s="1" t="s">
        <v>3</v>
      </c>
      <c r="H17" t="s">
        <v>31</v>
      </c>
    </row>
    <row r="18" spans="1:8">
      <c r="A18" t="s">
        <v>4</v>
      </c>
      <c r="B18">
        <f>B11+B13</f>
        <v>42</v>
      </c>
      <c r="C18">
        <f>B18*2</f>
        <v>84</v>
      </c>
      <c r="D18" s="7">
        <f>($C18/C$6)*100</f>
        <v>68.181818181818187</v>
      </c>
      <c r="E18" s="7">
        <f t="shared" ref="E18:F18" si="7">($C18/D$6)*100</f>
        <v>79.545454545454547</v>
      </c>
      <c r="F18" s="7">
        <f t="shared" si="7"/>
        <v>95.454545454545453</v>
      </c>
      <c r="H18" t="s">
        <v>32</v>
      </c>
    </row>
    <row r="19" spans="1:8">
      <c r="A19" t="s">
        <v>5</v>
      </c>
      <c r="B19">
        <f>B12+B13</f>
        <v>33</v>
      </c>
      <c r="C19">
        <f>B19*2</f>
        <v>66</v>
      </c>
      <c r="D19" s="7">
        <f t="shared" ref="D19:F19" si="8">($C19/C$6)*100</f>
        <v>53.571428571428584</v>
      </c>
      <c r="E19" s="7">
        <f t="shared" si="8"/>
        <v>62.5</v>
      </c>
      <c r="F19" s="7">
        <f t="shared" si="8"/>
        <v>75</v>
      </c>
    </row>
    <row r="20" spans="1:8">
      <c r="A20" t="s">
        <v>7</v>
      </c>
      <c r="B20">
        <f>B11+B14</f>
        <v>61</v>
      </c>
      <c r="C20">
        <f>B20*2</f>
        <v>122</v>
      </c>
      <c r="D20" s="7">
        <f t="shared" ref="D20:F20" si="9">($C20/C$6)*100</f>
        <v>99.025974025974037</v>
      </c>
      <c r="E20" s="7">
        <f t="shared" si="9"/>
        <v>115.53030303030303</v>
      </c>
      <c r="F20" s="7">
        <f t="shared" si="9"/>
        <v>138.63636363636365</v>
      </c>
    </row>
    <row r="21" spans="1:8">
      <c r="A21" t="s">
        <v>8</v>
      </c>
      <c r="B21">
        <f>B12+B14</f>
        <v>52</v>
      </c>
      <c r="C21">
        <f>B21*2</f>
        <v>104</v>
      </c>
      <c r="D21" s="7">
        <f t="shared" ref="D21:F21" si="10">($C21/C$6)*100</f>
        <v>84.415584415584419</v>
      </c>
      <c r="E21" s="7">
        <f t="shared" si="10"/>
        <v>98.484848484848484</v>
      </c>
      <c r="F21" s="7">
        <f t="shared" si="10"/>
        <v>118.18181818181819</v>
      </c>
    </row>
    <row r="23" spans="1:8">
      <c r="A23" t="s">
        <v>10</v>
      </c>
      <c r="C23">
        <f>B11+C14+B12</f>
        <v>113</v>
      </c>
    </row>
    <row r="26" spans="1:8">
      <c r="A26" s="1" t="s">
        <v>21</v>
      </c>
    </row>
    <row r="27" spans="1:8">
      <c r="A27" t="s">
        <v>14</v>
      </c>
      <c r="B27">
        <v>36.276088999999999</v>
      </c>
      <c r="C27">
        <v>-121.87303799999999</v>
      </c>
    </row>
    <row r="28" spans="1:8">
      <c r="A28" t="s">
        <v>15</v>
      </c>
      <c r="B28">
        <v>36.277684999999998</v>
      </c>
      <c r="C28">
        <v>-121.87598800000001</v>
      </c>
    </row>
    <row r="29" spans="1:8">
      <c r="A29" t="s">
        <v>16</v>
      </c>
      <c r="B29">
        <v>36.368468</v>
      </c>
      <c r="C29">
        <v>-121.907499</v>
      </c>
    </row>
    <row r="30" spans="1:8">
      <c r="A30" t="s">
        <v>17</v>
      </c>
      <c r="B30">
        <v>36.263145999999999</v>
      </c>
      <c r="C30">
        <v>-121.85660799999999</v>
      </c>
    </row>
    <row r="31" spans="1:8">
      <c r="A31" t="s">
        <v>18</v>
      </c>
      <c r="B31">
        <v>36.277555999999997</v>
      </c>
      <c r="C31">
        <v>-121.886822</v>
      </c>
    </row>
    <row r="32" spans="1:8">
      <c r="A32" t="s">
        <v>19</v>
      </c>
      <c r="B32">
        <v>36.223863999999999</v>
      </c>
      <c r="C32">
        <v>-121.787408</v>
      </c>
    </row>
    <row r="33" spans="1:3">
      <c r="A33" t="s">
        <v>20</v>
      </c>
      <c r="B33">
        <v>36.225295000000003</v>
      </c>
      <c r="C33">
        <v>-121.79054499999999</v>
      </c>
    </row>
  </sheetData>
  <mergeCells count="1">
    <mergeCell ref="D9:F9"/>
  </mergeCells>
  <phoneticPr fontId="6" type="noConversion"/>
  <pageMargins left="0.75" right="0.75" top="1" bottom="1" header="0.5" footer="0.5"/>
  <pageSetup scale="6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2017-06-27T22:24:17Z</cp:lastPrinted>
  <dcterms:created xsi:type="dcterms:W3CDTF">2017-05-15T20:59:00Z</dcterms:created>
  <dcterms:modified xsi:type="dcterms:W3CDTF">2017-09-11T23:18:30Z</dcterms:modified>
</cp:coreProperties>
</file>