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mbari-my.sharepoint.com/personal/dacr_mbari_org/Documents/MARS/Env Surveys 2019_2020/"/>
    </mc:Choice>
  </mc:AlternateContent>
  <bookViews>
    <workbookView xWindow="33015" yWindow="1035" windowWidth="25245" windowHeight="18180"/>
  </bookViews>
  <sheets>
    <sheet name="Sheet1" sheetId="1" r:id="rId1"/>
  </sheets>
  <calcPr calcId="162913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38" i="1" l="1"/>
  <c r="F36" i="1"/>
  <c r="G24" i="1"/>
  <c r="D5" i="1"/>
  <c r="E5" i="1"/>
  <c r="D8" i="1"/>
  <c r="E8" i="1"/>
  <c r="E9" i="1"/>
  <c r="E10" i="1"/>
  <c r="D14" i="1"/>
  <c r="E14" i="1"/>
  <c r="D18" i="1"/>
  <c r="E18" i="1"/>
  <c r="E27" i="1"/>
  <c r="D13" i="1"/>
  <c r="E28" i="1"/>
  <c r="C38" i="1"/>
  <c r="E13" i="1"/>
  <c r="C37" i="1"/>
  <c r="D41" i="1"/>
  <c r="B15" i="1"/>
  <c r="G15" i="1"/>
  <c r="B21" i="1"/>
  <c r="G21" i="1"/>
  <c r="B8" i="1"/>
  <c r="B36" i="1"/>
  <c r="C36" i="1"/>
</calcChain>
</file>

<file path=xl/sharedStrings.xml><?xml version="1.0" encoding="utf-8"?>
<sst xmlns="http://schemas.openxmlformats.org/spreadsheetml/2006/main" count="103" uniqueCount="49">
  <si>
    <t>na</t>
  </si>
  <si>
    <t xml:space="preserve"> </t>
  </si>
  <si>
    <t>12 Impact vs.Control stations, 3 each</t>
  </si>
  <si>
    <t>10 Cable Stations, 2 each</t>
  </si>
  <si>
    <t>100 m Video Transects</t>
  </si>
  <si>
    <t>Tasks to be Completed</t>
  </si>
  <si>
    <t>Infaunal Samples</t>
  </si>
  <si>
    <t>Dubbing Dive Tapes for Agencies</t>
  </si>
  <si>
    <t>12 Impact vs.Control stations, 5 each</t>
  </si>
  <si>
    <t>Grain Size</t>
  </si>
  <si>
    <t>Total</t>
  </si>
  <si>
    <t>Video lab (Kuhnz)</t>
  </si>
  <si>
    <t>Hours</t>
  </si>
  <si>
    <t>Ship/ROV</t>
  </si>
  <si>
    <t>Conducted by</t>
  </si>
  <si>
    <t>Days</t>
  </si>
  <si>
    <t>Video lab</t>
  </si>
  <si>
    <t>2 Skate Survey Stations, 3 each</t>
  </si>
  <si>
    <t>Kuhnz</t>
  </si>
  <si>
    <t>#</t>
  </si>
  <si>
    <t>ABA/MLML</t>
  </si>
  <si>
    <t>Summary:</t>
  </si>
  <si>
    <t>Transfer to EtOH, transport, reporting for outside srvc</t>
  </si>
  <si>
    <t>Data Analysis and Report Writing</t>
  </si>
  <si>
    <t>Data and report preparation</t>
  </si>
  <si>
    <t>Finalize Report</t>
  </si>
  <si>
    <t>Barry</t>
  </si>
  <si>
    <t>Outside Services</t>
  </si>
  <si>
    <t>MLML/Ivano Aiello</t>
  </si>
  <si>
    <t>Supplies</t>
  </si>
  <si>
    <t>Ship/Rov</t>
  </si>
  <si>
    <t>Cost</t>
  </si>
  <si>
    <t>Kuhnz/Video Lab (Lab tech IV)</t>
  </si>
  <si>
    <t>Approximately 9 of the dives (covering just the route)</t>
  </si>
  <si>
    <t>Sieve/Preserve in formalin (top 5 cm fraction)</t>
  </si>
  <si>
    <t>Hazardous waste disposal (32 oz * 60 = 15 gallons)</t>
  </si>
  <si>
    <t>Collection</t>
  </si>
  <si>
    <t>Sample Processing</t>
  </si>
  <si>
    <t>Cost per Sample/Hr</t>
  </si>
  <si>
    <t>Hours</t>
    <phoneticPr fontId="2" type="noConversion"/>
  </si>
  <si>
    <t xml:space="preserve"> </t>
    <phoneticPr fontId="2" type="noConversion"/>
  </si>
  <si>
    <t xml:space="preserve"> </t>
    <phoneticPr fontId="2" type="noConversion"/>
  </si>
  <si>
    <t xml:space="preserve"> </t>
    <phoneticPr fontId="2" type="noConversion"/>
  </si>
  <si>
    <t>Days (9 hr)</t>
    <phoneticPr fontId="2" type="noConversion"/>
  </si>
  <si>
    <t>CHN</t>
  </si>
  <si>
    <t>34 dives (16 days)</t>
  </si>
  <si>
    <t>Stanford (Dunbar Lab)</t>
  </si>
  <si>
    <t>Benthic Bio Lab</t>
  </si>
  <si>
    <t>Barry (Senior Scientist)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</si>
</sst>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&quot;$&quot;#,##0.00"/>
  </numFmts>
  <fonts count="12" x14ac:knownFonts="1">
    <font>
      <sz val="12"/>
      <name val="Times New Roman"/>
    </font>
    <font>
      <sz val="12"/>
      <name val="Times New Roman"/>
    </font>
    <font>
      <sz val="8"/>
      <name val="Times New Roman"/>
    </font>
    <font>
      <b/>
      <sz val="12"/>
      <name val="Times New Roman"/>
      <family val="1"/>
    </font>
    <font>
      <b/>
      <u/>
      <sz val="12"/>
      <name val="Times New Roman"/>
      <family val="1"/>
    </font>
    <font>
      <b/>
      <sz val="12"/>
      <color indexed="12"/>
      <name val="Times New Roman"/>
      <family val="1"/>
    </font>
    <font>
      <b/>
      <u/>
      <sz val="12"/>
      <color indexed="12"/>
      <name val="Times New Roman"/>
      <family val="1"/>
    </font>
    <font>
      <sz val="12"/>
      <color indexed="10"/>
      <name val="Times New Roman"/>
    </font>
    <font>
      <sz val="12"/>
      <color theme="1"/>
      <name val="Times New Roman"/>
    </font>
    <font>
      <b/>
      <u/>
      <sz val="12"/>
      <color theme="1"/>
      <name val="Times New Roman"/>
    </font>
    <font>
      <b/>
      <sz val="12"/>
      <color theme="1"/>
      <name val="Times New Roman"/>
    </font>
    <font>
      <sz val="12"/>
      <color rgb="FFFF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3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  <xf numFmtId="165" fontId="0" fillId="0" borderId="0" xfId="0" applyNumberFormat="1"/>
    <xf numFmtId="165" fontId="0" fillId="0" borderId="0" xfId="0" applyNumberFormat="1" applyAlignment="1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center"/>
    </xf>
    <xf numFmtId="0" fontId="0" fillId="0" borderId="0" xfId="0" applyFill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4" fontId="5" fillId="0" borderId="0" xfId="0" applyNumberFormat="1" applyFont="1" applyBorder="1" applyAlignment="1">
      <alignment horizontal="center"/>
    </xf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5" fontId="7" fillId="0" borderId="0" xfId="0" applyNumberFormat="1" applyFont="1" applyFill="1"/>
    <xf numFmtId="165" fontId="5" fillId="0" borderId="0" xfId="0" applyNumberFormat="1" applyFont="1" applyFill="1" applyBorder="1" applyAlignment="1">
      <alignment horizontal="center"/>
    </xf>
    <xf numFmtId="4" fontId="0" fillId="0" borderId="0" xfId="0" applyNumberFormat="1"/>
    <xf numFmtId="4" fontId="0" fillId="0" borderId="0" xfId="0" applyNumberFormat="1" applyAlignment="1"/>
    <xf numFmtId="4" fontId="7" fillId="0" borderId="0" xfId="0" applyNumberFormat="1" applyFont="1" applyFill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65" fontId="0" fillId="0" borderId="0" xfId="0" applyNumberFormat="1" applyFont="1"/>
    <xf numFmtId="4" fontId="0" fillId="0" borderId="0" xfId="0" applyNumberFormat="1" applyFont="1"/>
    <xf numFmtId="0" fontId="4" fillId="2" borderId="0" xfId="0" applyFont="1" applyFill="1"/>
    <xf numFmtId="0" fontId="0" fillId="2" borderId="0" xfId="0" applyFont="1" applyFill="1" applyAlignment="1">
      <alignment horizontal="center"/>
    </xf>
    <xf numFmtId="164" fontId="0" fillId="2" borderId="0" xfId="0" applyNumberFormat="1" applyFont="1" applyFill="1" applyAlignment="1">
      <alignment horizontal="center"/>
    </xf>
    <xf numFmtId="165" fontId="0" fillId="2" borderId="0" xfId="0" applyNumberFormat="1" applyFont="1" applyFill="1"/>
    <xf numFmtId="4" fontId="0" fillId="2" borderId="0" xfId="0" applyNumberFormat="1" applyFont="1" applyFill="1"/>
    <xf numFmtId="0" fontId="0" fillId="2" borderId="0" xfId="0" applyFont="1" applyFill="1"/>
    <xf numFmtId="0" fontId="0" fillId="2" borderId="0" xfId="0" applyFont="1" applyFill="1" applyBorder="1" applyAlignment="1">
      <alignment horizontal="left"/>
    </xf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horizontal="left"/>
    </xf>
    <xf numFmtId="164" fontId="0" fillId="2" borderId="0" xfId="0" applyNumberFormat="1" applyFill="1" applyAlignment="1">
      <alignment horizontal="center"/>
    </xf>
    <xf numFmtId="165" fontId="0" fillId="2" borderId="0" xfId="0" applyNumberFormat="1" applyFill="1"/>
    <xf numFmtId="0" fontId="0" fillId="2" borderId="0" xfId="0" applyFill="1"/>
    <xf numFmtId="0" fontId="1" fillId="2" borderId="0" xfId="0" applyFont="1" applyFill="1" applyBorder="1" applyAlignment="1">
      <alignment horizontal="left"/>
    </xf>
    <xf numFmtId="165" fontId="0" fillId="0" borderId="0" xfId="0" applyNumberFormat="1" applyFont="1" applyFill="1"/>
    <xf numFmtId="164" fontId="8" fillId="3" borderId="0" xfId="0" applyNumberFormat="1" applyFont="1" applyFill="1" applyAlignment="1">
      <alignment horizontal="center"/>
    </xf>
    <xf numFmtId="165" fontId="8" fillId="3" borderId="0" xfId="0" applyNumberFormat="1" applyFont="1" applyFill="1"/>
    <xf numFmtId="0" fontId="9" fillId="3" borderId="0" xfId="0" applyNumberFormat="1" applyFont="1" applyFill="1" applyAlignment="1">
      <alignment horizontal="right"/>
    </xf>
    <xf numFmtId="164" fontId="10" fillId="3" borderId="0" xfId="0" applyNumberFormat="1" applyFont="1" applyFill="1" applyAlignment="1">
      <alignment horizontal="right"/>
    </xf>
    <xf numFmtId="165" fontId="10" fillId="3" borderId="0" xfId="0" applyNumberFormat="1" applyFont="1" applyFill="1" applyAlignment="1">
      <alignment horizontal="right"/>
    </xf>
    <xf numFmtId="1" fontId="10" fillId="3" borderId="0" xfId="0" applyNumberFormat="1" applyFont="1" applyFill="1" applyAlignment="1">
      <alignment horizontal="right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11" fillId="0" borderId="0" xfId="0" applyFont="1" applyFill="1" applyAlignment="1">
      <alignment horizontal="center"/>
    </xf>
    <xf numFmtId="164" fontId="11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"/>
  <sheetViews>
    <sheetView tabSelected="1" workbookViewId="0">
      <pane xSplit="1" ySplit="2" topLeftCell="B3" activePane="bottomRight" state="frozenSplit"/>
      <selection sqref="A1:XFD1"/>
      <selection pane="topRight" activeCell="E1" sqref="E1"/>
      <selection pane="bottomLeft" activeCell="A15" sqref="A15"/>
      <selection pane="bottomRight" activeCell="A27" sqref="A27"/>
    </sheetView>
  </sheetViews>
  <sheetFormatPr defaultColWidth="8.875" defaultRowHeight="15.75" x14ac:dyDescent="0.25"/>
  <cols>
    <col min="1" max="1" width="45.875" customWidth="1"/>
    <col min="2" max="2" width="9" style="5" customWidth="1"/>
    <col min="3" max="3" width="17.125" style="5" customWidth="1"/>
    <col min="4" max="4" width="9.125" style="5" bestFit="1" customWidth="1"/>
    <col min="5" max="5" width="10.5" style="5" customWidth="1"/>
    <col min="6" max="6" width="21.625" style="9" customWidth="1"/>
    <col min="7" max="7" width="9.875" style="27" bestFit="1" customWidth="1"/>
  </cols>
  <sheetData>
    <row r="1" spans="1:9" x14ac:dyDescent="0.25">
      <c r="A1" t="s">
        <v>5</v>
      </c>
    </row>
    <row r="2" spans="1:9" x14ac:dyDescent="0.25">
      <c r="B2" s="5" t="s">
        <v>19</v>
      </c>
      <c r="C2" s="6" t="s">
        <v>14</v>
      </c>
      <c r="D2" s="6" t="s">
        <v>12</v>
      </c>
      <c r="E2" s="6" t="s">
        <v>43</v>
      </c>
      <c r="F2" s="10" t="s">
        <v>38</v>
      </c>
      <c r="G2" s="28" t="s">
        <v>10</v>
      </c>
    </row>
    <row r="4" spans="1:9" x14ac:dyDescent="0.25">
      <c r="A4" s="4" t="s">
        <v>13</v>
      </c>
      <c r="C4" s="7"/>
      <c r="E4" s="8"/>
    </row>
    <row r="5" spans="1:9" x14ac:dyDescent="0.25">
      <c r="A5" t="s">
        <v>45</v>
      </c>
      <c r="B5" s="5">
        <v>16</v>
      </c>
      <c r="C5" s="55" t="s">
        <v>18</v>
      </c>
      <c r="D5" s="56">
        <f>9*B5</f>
        <v>144</v>
      </c>
      <c r="E5" s="8">
        <f xml:space="preserve"> D5/8</f>
        <v>18</v>
      </c>
      <c r="F5" s="25" t="s">
        <v>1</v>
      </c>
      <c r="G5" s="29" t="s">
        <v>1</v>
      </c>
    </row>
    <row r="6" spans="1:9" x14ac:dyDescent="0.25">
      <c r="C6" s="7"/>
      <c r="E6" s="8"/>
    </row>
    <row r="7" spans="1:9" x14ac:dyDescent="0.25">
      <c r="A7" s="4" t="s">
        <v>4</v>
      </c>
      <c r="C7" s="7"/>
      <c r="E7" s="8"/>
    </row>
    <row r="8" spans="1:9" x14ac:dyDescent="0.25">
      <c r="A8" t="s">
        <v>2</v>
      </c>
      <c r="B8" s="5">
        <f>12*3</f>
        <v>36</v>
      </c>
      <c r="C8" s="55" t="s">
        <v>11</v>
      </c>
      <c r="D8" s="56">
        <f>12*3</f>
        <v>36</v>
      </c>
      <c r="E8" s="8">
        <f xml:space="preserve"> D8/9</f>
        <v>4</v>
      </c>
      <c r="F8" s="25" t="s">
        <v>1</v>
      </c>
      <c r="G8" s="29" t="s">
        <v>1</v>
      </c>
      <c r="I8" s="1" t="s">
        <v>1</v>
      </c>
    </row>
    <row r="9" spans="1:9" x14ac:dyDescent="0.25">
      <c r="A9" t="s">
        <v>3</v>
      </c>
      <c r="B9" s="5">
        <v>20</v>
      </c>
      <c r="C9" s="55" t="s">
        <v>11</v>
      </c>
      <c r="D9" s="56">
        <v>20</v>
      </c>
      <c r="E9" s="8">
        <f xml:space="preserve"> D9/9</f>
        <v>2.2222222222222223</v>
      </c>
      <c r="F9" s="25" t="s">
        <v>1</v>
      </c>
      <c r="G9" s="29" t="s">
        <v>1</v>
      </c>
      <c r="I9" s="1" t="s">
        <v>1</v>
      </c>
    </row>
    <row r="10" spans="1:9" x14ac:dyDescent="0.25">
      <c r="A10" t="s">
        <v>17</v>
      </c>
      <c r="B10" s="5">
        <v>6</v>
      </c>
      <c r="C10" s="55" t="s">
        <v>11</v>
      </c>
      <c r="D10" s="56">
        <v>6</v>
      </c>
      <c r="E10" s="8">
        <f xml:space="preserve"> D10/9</f>
        <v>0.66666666666666663</v>
      </c>
      <c r="F10" s="25" t="s">
        <v>1</v>
      </c>
      <c r="G10" s="29" t="s">
        <v>1</v>
      </c>
      <c r="I10" s="2" t="s">
        <v>1</v>
      </c>
    </row>
    <row r="11" spans="1:9" x14ac:dyDescent="0.25">
      <c r="A11" s="3" t="s">
        <v>1</v>
      </c>
      <c r="B11" s="12" t="s">
        <v>1</v>
      </c>
      <c r="C11" s="13"/>
      <c r="D11" s="12" t="s">
        <v>1</v>
      </c>
      <c r="E11" s="14" t="s">
        <v>1</v>
      </c>
      <c r="I11" s="1" t="s">
        <v>1</v>
      </c>
    </row>
    <row r="12" spans="1:9" x14ac:dyDescent="0.25">
      <c r="A12" s="4" t="s">
        <v>6</v>
      </c>
      <c r="C12" s="7"/>
      <c r="E12" s="8"/>
      <c r="I12" s="1"/>
    </row>
    <row r="13" spans="1:9" x14ac:dyDescent="0.25">
      <c r="A13" s="11" t="s">
        <v>34</v>
      </c>
      <c r="B13" s="5">
        <v>60</v>
      </c>
      <c r="C13" s="7" t="s">
        <v>47</v>
      </c>
      <c r="D13" s="15">
        <f>0.5*60</f>
        <v>30</v>
      </c>
      <c r="E13" s="8">
        <f xml:space="preserve"> D13/9</f>
        <v>3.3333333333333335</v>
      </c>
      <c r="F13" s="25" t="s">
        <v>1</v>
      </c>
      <c r="G13" s="29" t="s">
        <v>1</v>
      </c>
      <c r="I13" s="1"/>
    </row>
    <row r="14" spans="1:9" x14ac:dyDescent="0.25">
      <c r="A14" s="11" t="s">
        <v>22</v>
      </c>
      <c r="B14" s="5">
        <v>60</v>
      </c>
      <c r="C14" s="55" t="s">
        <v>18</v>
      </c>
      <c r="D14" s="57">
        <f>0.5*60</f>
        <v>30</v>
      </c>
      <c r="E14" s="8">
        <f xml:space="preserve"> D14/9</f>
        <v>3.3333333333333335</v>
      </c>
      <c r="F14" s="25" t="s">
        <v>1</v>
      </c>
      <c r="G14" s="29" t="s">
        <v>1</v>
      </c>
      <c r="I14" s="1"/>
    </row>
    <row r="15" spans="1:9" x14ac:dyDescent="0.25">
      <c r="A15" t="s">
        <v>8</v>
      </c>
      <c r="B15" s="5">
        <f>5*12</f>
        <v>60</v>
      </c>
      <c r="C15" s="7" t="s">
        <v>20</v>
      </c>
      <c r="D15" s="5" t="s">
        <v>0</v>
      </c>
      <c r="E15" s="8" t="s">
        <v>0</v>
      </c>
      <c r="F15" s="32">
        <v>375</v>
      </c>
      <c r="G15" s="33">
        <f>F15*B15</f>
        <v>22500</v>
      </c>
      <c r="I15" s="1"/>
    </row>
    <row r="16" spans="1:9" x14ac:dyDescent="0.25">
      <c r="A16" t="s">
        <v>1</v>
      </c>
      <c r="C16" s="7"/>
      <c r="E16" s="8"/>
      <c r="I16" s="1"/>
    </row>
    <row r="17" spans="1:9" x14ac:dyDescent="0.25">
      <c r="A17" s="4" t="s">
        <v>7</v>
      </c>
      <c r="C17" s="7"/>
      <c r="E17" s="8"/>
      <c r="I17" s="2"/>
    </row>
    <row r="18" spans="1:9" x14ac:dyDescent="0.25">
      <c r="A18" t="s">
        <v>33</v>
      </c>
      <c r="B18" s="5">
        <v>9</v>
      </c>
      <c r="C18" s="55" t="s">
        <v>16</v>
      </c>
      <c r="D18" s="56">
        <f>0.5*B18</f>
        <v>4.5</v>
      </c>
      <c r="E18" s="8">
        <f xml:space="preserve"> D18/9</f>
        <v>0.5</v>
      </c>
      <c r="F18" s="25" t="s">
        <v>1</v>
      </c>
      <c r="G18" s="29" t="s">
        <v>1</v>
      </c>
      <c r="I18" s="1"/>
    </row>
    <row r="19" spans="1:9" x14ac:dyDescent="0.25">
      <c r="C19" s="7"/>
      <c r="E19" s="8"/>
      <c r="I19" s="1"/>
    </row>
    <row r="20" spans="1:9" x14ac:dyDescent="0.25">
      <c r="A20" s="4" t="s">
        <v>9</v>
      </c>
      <c r="C20" s="7"/>
      <c r="E20" s="8"/>
      <c r="I20" s="2"/>
    </row>
    <row r="21" spans="1:9" x14ac:dyDescent="0.25">
      <c r="A21" t="s">
        <v>2</v>
      </c>
      <c r="B21" s="5">
        <f>12*3</f>
        <v>36</v>
      </c>
      <c r="C21" s="7" t="s">
        <v>28</v>
      </c>
      <c r="D21" s="5" t="s">
        <v>0</v>
      </c>
      <c r="E21" s="8" t="s">
        <v>0</v>
      </c>
      <c r="F21" s="9">
        <v>35</v>
      </c>
      <c r="G21" s="27">
        <f>F21*B21</f>
        <v>1260</v>
      </c>
      <c r="I21" s="2"/>
    </row>
    <row r="22" spans="1:9" x14ac:dyDescent="0.25">
      <c r="C22" s="7"/>
      <c r="E22" s="8"/>
      <c r="I22" s="1"/>
    </row>
    <row r="23" spans="1:9" s="39" customFormat="1" x14ac:dyDescent="0.25">
      <c r="A23" s="34" t="s">
        <v>44</v>
      </c>
      <c r="B23" s="35"/>
      <c r="C23" s="35"/>
      <c r="D23" s="35"/>
      <c r="E23" s="36"/>
      <c r="F23" s="37"/>
      <c r="G23" s="38"/>
      <c r="I23" s="40"/>
    </row>
    <row r="24" spans="1:9" x14ac:dyDescent="0.25">
      <c r="A24" t="s">
        <v>2</v>
      </c>
      <c r="B24" s="5">
        <v>36</v>
      </c>
      <c r="C24" s="5" t="s">
        <v>46</v>
      </c>
      <c r="E24" s="8"/>
      <c r="F24" s="9">
        <v>30</v>
      </c>
      <c r="G24" s="27">
        <f>F24*B24</f>
        <v>1080</v>
      </c>
      <c r="I24" s="1"/>
    </row>
    <row r="25" spans="1:9" x14ac:dyDescent="0.25">
      <c r="E25" s="8"/>
      <c r="G25" s="27" t="s">
        <v>1</v>
      </c>
      <c r="I25" s="1"/>
    </row>
    <row r="26" spans="1:9" x14ac:dyDescent="0.25">
      <c r="A26" s="4" t="s">
        <v>23</v>
      </c>
      <c r="E26" s="8"/>
      <c r="I26" s="2"/>
    </row>
    <row r="27" spans="1:9" x14ac:dyDescent="0.25">
      <c r="A27" t="s">
        <v>24</v>
      </c>
      <c r="B27" s="5" t="s">
        <v>1</v>
      </c>
      <c r="C27" s="55" t="s">
        <v>18</v>
      </c>
      <c r="D27" s="56">
        <v>80</v>
      </c>
      <c r="E27" s="58">
        <f xml:space="preserve"> D27/9</f>
        <v>8.8888888888888893</v>
      </c>
      <c r="F27" s="48" t="s">
        <v>1</v>
      </c>
      <c r="G27" s="29" t="s">
        <v>1</v>
      </c>
      <c r="I27" s="2"/>
    </row>
    <row r="28" spans="1:9" x14ac:dyDescent="0.25">
      <c r="A28" t="s">
        <v>25</v>
      </c>
      <c r="C28" s="7" t="s">
        <v>26</v>
      </c>
      <c r="D28" s="30">
        <v>20</v>
      </c>
      <c r="E28" s="31">
        <f xml:space="preserve"> D28/9</f>
        <v>2.2222222222222223</v>
      </c>
      <c r="F28" s="48" t="s">
        <v>1</v>
      </c>
      <c r="G28" s="29" t="s">
        <v>1</v>
      </c>
      <c r="I28" s="2"/>
    </row>
    <row r="29" spans="1:9" x14ac:dyDescent="0.25">
      <c r="C29" s="7"/>
      <c r="E29" s="8"/>
      <c r="I29" s="2"/>
    </row>
    <row r="30" spans="1:9" x14ac:dyDescent="0.25">
      <c r="A30" s="4" t="s">
        <v>29</v>
      </c>
      <c r="C30" s="7"/>
      <c r="E30" s="8"/>
      <c r="G30" s="27" t="s">
        <v>1</v>
      </c>
      <c r="I30" s="2"/>
    </row>
    <row r="31" spans="1:9" x14ac:dyDescent="0.25">
      <c r="A31" s="11" t="s">
        <v>36</v>
      </c>
      <c r="C31" s="7"/>
      <c r="E31" s="8"/>
      <c r="G31" s="27">
        <v>1500</v>
      </c>
      <c r="I31" s="2"/>
    </row>
    <row r="32" spans="1:9" x14ac:dyDescent="0.25">
      <c r="A32" s="11" t="s">
        <v>37</v>
      </c>
      <c r="C32" s="7"/>
      <c r="E32" s="8"/>
      <c r="G32" s="27">
        <v>2000</v>
      </c>
      <c r="I32" s="2"/>
    </row>
    <row r="33" spans="1:14" s="46" customFormat="1" x14ac:dyDescent="0.25">
      <c r="A33" s="41" t="s">
        <v>35</v>
      </c>
      <c r="B33" s="42"/>
      <c r="C33" s="43"/>
      <c r="D33" s="42"/>
      <c r="E33" s="44"/>
      <c r="F33" s="45"/>
      <c r="G33" s="38">
        <v>200</v>
      </c>
      <c r="I33" s="47"/>
    </row>
    <row r="34" spans="1:14" x14ac:dyDescent="0.25">
      <c r="A34" s="11"/>
      <c r="C34" s="7"/>
      <c r="E34" s="49"/>
      <c r="F34" s="50"/>
      <c r="G34" s="27" t="s">
        <v>1</v>
      </c>
      <c r="I34" s="2"/>
    </row>
    <row r="35" spans="1:14" x14ac:dyDescent="0.25">
      <c r="A35" s="16" t="s">
        <v>21</v>
      </c>
      <c r="B35" s="17" t="s">
        <v>39</v>
      </c>
      <c r="C35" s="18" t="s">
        <v>15</v>
      </c>
      <c r="D35" s="18" t="s">
        <v>31</v>
      </c>
      <c r="E35" s="51">
        <v>2019</v>
      </c>
      <c r="F35" s="51">
        <v>2020</v>
      </c>
      <c r="I35" s="2"/>
    </row>
    <row r="36" spans="1:14" x14ac:dyDescent="0.25">
      <c r="A36" s="19" t="s">
        <v>32</v>
      </c>
      <c r="B36" s="20">
        <f>SUM(D5+D8+D9+D10+D14+D18)+D27</f>
        <v>320.5</v>
      </c>
      <c r="C36" s="21">
        <f>SUM(E5+E8+E9+E10+E14+E18)+E27</f>
        <v>37.611111111111114</v>
      </c>
      <c r="D36" s="22" t="s">
        <v>40</v>
      </c>
      <c r="E36" s="52">
        <v>18</v>
      </c>
      <c r="F36" s="52">
        <f>37.6-18</f>
        <v>19.600000000000001</v>
      </c>
      <c r="G36" s="27" t="s">
        <v>1</v>
      </c>
      <c r="I36" s="2"/>
    </row>
    <row r="37" spans="1:14" x14ac:dyDescent="0.25">
      <c r="A37" s="19" t="s">
        <v>47</v>
      </c>
      <c r="B37" s="20"/>
      <c r="C37" s="21">
        <f>E13</f>
        <v>3.3333333333333335</v>
      </c>
      <c r="D37" s="26" t="s">
        <v>41</v>
      </c>
      <c r="E37" s="52">
        <v>1.3</v>
      </c>
      <c r="F37" s="52">
        <v>2</v>
      </c>
      <c r="G37" s="27" t="s">
        <v>1</v>
      </c>
      <c r="I37" s="2"/>
    </row>
    <row r="38" spans="1:14" x14ac:dyDescent="0.25">
      <c r="A38" s="19" t="s">
        <v>48</v>
      </c>
      <c r="B38" s="20">
        <v>40</v>
      </c>
      <c r="C38" s="21">
        <f>E28</f>
        <v>2.2222222222222223</v>
      </c>
      <c r="D38" s="26" t="s">
        <v>42</v>
      </c>
      <c r="E38" s="52" t="s">
        <v>1</v>
      </c>
      <c r="F38" s="52">
        <v>2.2000000000000002</v>
      </c>
      <c r="G38" s="27" t="s">
        <v>1</v>
      </c>
      <c r="N38">
        <f>4*8</f>
        <v>32</v>
      </c>
    </row>
    <row r="39" spans="1:14" x14ac:dyDescent="0.25">
      <c r="A39" s="19"/>
      <c r="B39" s="20"/>
      <c r="C39" s="20"/>
      <c r="D39" s="20"/>
      <c r="E39" s="52"/>
      <c r="F39" s="53"/>
      <c r="G39" s="27" t="s">
        <v>1</v>
      </c>
      <c r="H39" t="s">
        <v>1</v>
      </c>
    </row>
    <row r="40" spans="1:14" x14ac:dyDescent="0.25">
      <c r="A40" s="19" t="s">
        <v>27</v>
      </c>
      <c r="B40" s="20"/>
      <c r="C40" s="20"/>
      <c r="D40" s="22">
        <v>24840</v>
      </c>
      <c r="E40" s="53">
        <v>0</v>
      </c>
      <c r="F40" s="53">
        <v>24840</v>
      </c>
      <c r="G40" s="27" t="s">
        <v>1</v>
      </c>
    </row>
    <row r="41" spans="1:14" x14ac:dyDescent="0.25">
      <c r="A41" s="19" t="s">
        <v>29</v>
      </c>
      <c r="B41" s="20"/>
      <c r="C41" s="20"/>
      <c r="D41" s="22">
        <f>SUM(G31+G32+G33)</f>
        <v>3700</v>
      </c>
      <c r="E41" s="53">
        <v>3700</v>
      </c>
      <c r="F41" s="53">
        <v>0</v>
      </c>
      <c r="G41" s="27" t="s">
        <v>1</v>
      </c>
    </row>
    <row r="42" spans="1:14" x14ac:dyDescent="0.25">
      <c r="A42" s="19"/>
      <c r="B42" s="20"/>
      <c r="C42" s="20"/>
      <c r="D42" s="20"/>
      <c r="E42" s="52"/>
      <c r="F42" s="53"/>
      <c r="G42" s="27" t="s">
        <v>1</v>
      </c>
    </row>
    <row r="43" spans="1:14" ht="16.5" thickBot="1" x14ac:dyDescent="0.3">
      <c r="A43" s="23" t="s">
        <v>30</v>
      </c>
      <c r="B43" s="24" t="s">
        <v>1</v>
      </c>
      <c r="C43" s="24">
        <v>16</v>
      </c>
      <c r="D43" s="24" t="s">
        <v>1</v>
      </c>
      <c r="E43" s="54">
        <v>8</v>
      </c>
      <c r="F43" s="54">
        <v>8</v>
      </c>
      <c r="G43" s="27" t="s">
        <v>1</v>
      </c>
    </row>
    <row r="44" spans="1:14" ht="16.5" thickTop="1" x14ac:dyDescent="0.25">
      <c r="E44" s="8"/>
    </row>
    <row r="45" spans="1:14" x14ac:dyDescent="0.25">
      <c r="E45" s="8"/>
    </row>
    <row r="46" spans="1:14" x14ac:dyDescent="0.25">
      <c r="E46" s="8"/>
      <c r="H46" t="s">
        <v>1</v>
      </c>
    </row>
    <row r="47" spans="1:14" x14ac:dyDescent="0.25">
      <c r="E47" s="8"/>
    </row>
    <row r="48" spans="1:14" x14ac:dyDescent="0.25">
      <c r="E48" s="8"/>
    </row>
    <row r="49" spans="5:5" x14ac:dyDescent="0.25">
      <c r="E49" s="8"/>
    </row>
    <row r="50" spans="5:5" x14ac:dyDescent="0.25">
      <c r="E50" s="8"/>
    </row>
    <row r="51" spans="5:5" x14ac:dyDescent="0.25">
      <c r="E51" s="8"/>
    </row>
    <row r="52" spans="5:5" x14ac:dyDescent="0.25">
      <c r="E52" s="8"/>
    </row>
    <row r="53" spans="5:5" x14ac:dyDescent="0.25">
      <c r="E53" s="8"/>
    </row>
  </sheetData>
  <phoneticPr fontId="2" type="noConversion"/>
  <pageMargins left="0.75" right="0.75" top="1" bottom="1" header="0.5" footer="0.5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5A0329EA4676428181F97AF11AD08F" ma:contentTypeVersion="10" ma:contentTypeDescription="Create a new document." ma:contentTypeScope="" ma:versionID="f2c88749f15cf38712269b26b7f72d9c">
  <xsd:schema xmlns:xsd="http://www.w3.org/2001/XMLSchema" xmlns:xs="http://www.w3.org/2001/XMLSchema" xmlns:p="http://schemas.microsoft.com/office/2006/metadata/properties" xmlns:ns3="f5c130c8-187c-4e9f-bcf5-7c797d18df11" targetNamespace="http://schemas.microsoft.com/office/2006/metadata/properties" ma:root="true" ma:fieldsID="3b41c4addea60a3470085daeb25219ab" ns3:_="">
    <xsd:import namespace="f5c130c8-187c-4e9f-bcf5-7c797d18df11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c130c8-187c-4e9f-bcf5-7c797d18df1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481E5FA-3ED3-45DE-BD7E-69572091AF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0C68FF2-B3E8-4D1A-8AC7-36CA8B3F8D5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4BFFD1A-2A6D-41A5-8EF9-C06FA36FC60C}">
  <ds:schemaRefs>
    <ds:schemaRef ds:uri="http://schemas.microsoft.com/office/2006/metadata/properties"/>
    <ds:schemaRef ds:uri="f5c130c8-187c-4e9f-bcf5-7c797d18df11"/>
    <ds:schemaRef ds:uri="http://schemas.microsoft.com/office/2006/documentManagement/types"/>
    <ds:schemaRef ds:uri="http://purl.org/dc/dcmitype/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</dc:creator>
  <cp:lastModifiedBy>Craig Dawe</cp:lastModifiedBy>
  <dcterms:created xsi:type="dcterms:W3CDTF">2009-07-13T15:58:47Z</dcterms:created>
  <dcterms:modified xsi:type="dcterms:W3CDTF">2020-03-12T12:59:12Z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0x010100935A0329EA4676428181F97AF11AD08F</vt:lpwstr>
  </property>
</Properties>
</file>