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0" yWindow="0" windowWidth="25600" windowHeight="14020" tabRatio="500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0" i="1" l="1"/>
  <c r="E1" i="1"/>
  <c r="H17" i="1"/>
  <c r="H15" i="1"/>
  <c r="H13" i="1"/>
  <c r="C189" i="1"/>
  <c r="B203" i="1"/>
  <c r="F21" i="2"/>
  <c r="F22" i="2"/>
  <c r="F20" i="2"/>
  <c r="D54" i="2"/>
  <c r="D51" i="2"/>
  <c r="D50" i="2"/>
  <c r="D47" i="2"/>
  <c r="D45" i="2"/>
  <c r="D43" i="2"/>
  <c r="F44" i="2"/>
  <c r="G44" i="2"/>
  <c r="H44" i="2"/>
  <c r="D42" i="2"/>
  <c r="D14" i="2"/>
  <c r="D12" i="2"/>
  <c r="F14" i="2"/>
  <c r="G14" i="2"/>
  <c r="H14" i="2"/>
  <c r="I14" i="2"/>
  <c r="J14" i="2"/>
  <c r="D11" i="2"/>
  <c r="D8" i="2"/>
  <c r="D6" i="2"/>
  <c r="H8" i="2"/>
  <c r="G8" i="2"/>
  <c r="F8" i="2"/>
  <c r="D5" i="2"/>
  <c r="D4" i="2"/>
  <c r="D1" i="2"/>
  <c r="D112" i="1"/>
  <c r="D122" i="1"/>
  <c r="H10" i="1"/>
  <c r="H9" i="1"/>
  <c r="H7" i="1"/>
  <c r="G9" i="1"/>
  <c r="G7" i="1"/>
  <c r="G5" i="1"/>
  <c r="E195" i="1"/>
  <c r="D202" i="1"/>
  <c r="D201" i="1"/>
  <c r="D200" i="1"/>
  <c r="D199" i="1"/>
  <c r="D198" i="1"/>
  <c r="D197" i="1"/>
  <c r="D196" i="1"/>
  <c r="D195" i="1"/>
  <c r="J131" i="1"/>
  <c r="D1" i="1"/>
  <c r="D110" i="1"/>
  <c r="K115" i="1"/>
  <c r="J118" i="1"/>
  <c r="J117" i="1"/>
  <c r="J116" i="1"/>
  <c r="J115" i="1"/>
  <c r="D124" i="1"/>
  <c r="I122" i="1"/>
  <c r="D114" i="1"/>
  <c r="I112" i="1"/>
  <c r="K112" i="1"/>
  <c r="I58" i="1"/>
  <c r="D50" i="1"/>
  <c r="D54" i="1"/>
  <c r="D58" i="1"/>
  <c r="D18" i="1"/>
  <c r="D22" i="1"/>
  <c r="I20" i="1"/>
  <c r="D12" i="1"/>
  <c r="D5" i="1"/>
  <c r="B189" i="1"/>
  <c r="D120" i="1"/>
  <c r="D46" i="1"/>
</calcChain>
</file>

<file path=xl/sharedStrings.xml><?xml version="1.0" encoding="utf-8"?>
<sst xmlns="http://schemas.openxmlformats.org/spreadsheetml/2006/main" count="101" uniqueCount="47">
  <si>
    <t>D0008_03</t>
  </si>
  <si>
    <t>total</t>
  </si>
  <si>
    <t>Videos</t>
  </si>
  <si>
    <t>D0232_04</t>
  </si>
  <si>
    <t>videos</t>
  </si>
  <si>
    <t>D0442_06</t>
  </si>
  <si>
    <t>Total</t>
  </si>
  <si>
    <t>D0443_05</t>
  </si>
  <si>
    <t>D0673_04</t>
  </si>
  <si>
    <t>video</t>
  </si>
  <si>
    <t>D0772_09</t>
  </si>
  <si>
    <t>grand total</t>
  </si>
  <si>
    <t>Translucent Group</t>
  </si>
  <si>
    <t>Red Group</t>
  </si>
  <si>
    <t>Time min</t>
  </si>
  <si>
    <t>Time sec</t>
  </si>
  <si>
    <t>Pictures/sec</t>
  </si>
  <si>
    <t>seconds</t>
  </si>
  <si>
    <t>pic/sec</t>
  </si>
  <si>
    <t>time</t>
  </si>
  <si>
    <t>pic</t>
  </si>
  <si>
    <t>avgpic/sec</t>
  </si>
  <si>
    <t>Hough 772_09</t>
  </si>
  <si>
    <t>Average pic/sec regular</t>
  </si>
  <si>
    <t>Average pic/sec echinorun</t>
  </si>
  <si>
    <t>Average pic/sec Hough</t>
  </si>
  <si>
    <t>Total elapsed time</t>
  </si>
  <si>
    <t>D0200_01A</t>
  </si>
  <si>
    <t>time min</t>
  </si>
  <si>
    <t>time sec</t>
  </si>
  <si>
    <t>D0218_07</t>
  </si>
  <si>
    <t>D0434_05</t>
  </si>
  <si>
    <t>D0439_05</t>
  </si>
  <si>
    <t>V2770</t>
  </si>
  <si>
    <t>V3249_02</t>
  </si>
  <si>
    <t>Total Elapsed Time</t>
  </si>
  <si>
    <t>Average Pic/sec</t>
  </si>
  <si>
    <t>Total Images</t>
  </si>
  <si>
    <t>Total Pic/sec</t>
  </si>
  <si>
    <t>Midwater images</t>
  </si>
  <si>
    <t>w/Hough</t>
  </si>
  <si>
    <t>Benthic images</t>
  </si>
  <si>
    <t>Days of Internship</t>
  </si>
  <si>
    <t>Sorted photos a day</t>
  </si>
  <si>
    <t>Total library photos</t>
  </si>
  <si>
    <t>Collected a day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</si>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</sst>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h:mm:ss;@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20" fontId="0" fillId="0" borderId="0" xfId="0" applyNumberFormat="1"/>
    <xf numFmtId="46" fontId="0" fillId="0" borderId="0" xfId="0" applyNumberFormat="1"/>
    <xf numFmtId="165" fontId="0" fillId="0" borderId="0" xfId="0" applyNumberFormat="1"/>
    <xf numFmtId="21" fontId="0" fillId="0" borderId="0" xfId="0" applyNumberFormat="1"/>
    <xf numFmtId="0" fontId="0" fillId="2" borderId="0" xfId="0" applyFill="1"/>
    <xf numFmtId="1" fontId="0" fillId="0" borderId="0" xfId="0" applyNumberFormat="1"/>
    <xf numFmtId="0" fontId="0" fillId="3" borderId="0" xfId="0" applyFill="1"/>
    <xf numFmtId="0" fontId="0" fillId="4" borderId="0" xfId="0" applyFill="1"/>
    <xf numFmtId="10" fontId="0" fillId="0" borderId="0" xfId="0" applyNumberFormat="1"/>
    <xf numFmtId="0" fontId="3" fillId="0" borderId="0" xfId="0" applyFont="1"/>
    <xf numFmtId="46" fontId="0" fillId="2" borderId="0" xfId="0" applyNumberFormat="1" applyFill="1"/>
    <xf numFmtId="0" fontId="3" fillId="2" borderId="0" xfId="0" applyFont="1" applyFill="1"/>
    <xf numFmtId="0" fontId="3" fillId="5" borderId="0" xfId="0" applyFont="1" applyFill="1"/>
    <xf numFmtId="0" fontId="0" fillId="6" borderId="0" xfId="0" applyFill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  <colors>
    <mruColors>
      <color rgb="FFFF00D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92432852143482"/>
          <c:y val="0.150925925925926"/>
          <c:w val="0.771456036745407"/>
          <c:h val="0.6252471566054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Sheet1!$F$170</c:f>
              <c:strCache>
                <c:ptCount val="1"/>
              </c:strCache>
            </c:strRef>
          </c:tx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  <a:alpha val="57000"/>
                </a:schemeClr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Sheet1!$E$171:$E$173</c:f>
              <c:strCache>
                <c:ptCount val="3"/>
                <c:pt idx="0">
                  <c:v>Total</c:v>
                </c:pt>
                <c:pt idx="1">
                  <c:v>Red Group</c:v>
                </c:pt>
                <c:pt idx="2">
                  <c:v>Translucent Group</c:v>
                </c:pt>
              </c:strCache>
            </c:strRef>
          </c:cat>
          <c:val>
            <c:numRef>
              <c:f>Sheet1!$F$171:$F$173</c:f>
              <c:numCache>
                <c:formatCode>0.0%</c:formatCode>
                <c:ptCount val="3"/>
                <c:pt idx="0">
                  <c:v>0.388</c:v>
                </c:pt>
                <c:pt idx="1">
                  <c:v>0.609</c:v>
                </c:pt>
                <c:pt idx="2">
                  <c:v>0.195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7573112"/>
        <c:axId val="2097578888"/>
      </c:barChart>
      <c:catAx>
        <c:axId val="2097573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i="1"/>
                </a:pPr>
                <a:r>
                  <a:rPr lang="en-US" i="1"/>
                  <a:t>Peniagone</a:t>
                </a:r>
                <a:r>
                  <a:rPr lang="en-US" i="1" baseline="0"/>
                  <a:t> sp. Groups</a:t>
                </a:r>
                <a:endParaRPr lang="en-US" i="1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97578888"/>
        <c:crosses val="autoZero"/>
        <c:auto val="1"/>
        <c:lblAlgn val="ctr"/>
        <c:lblOffset val="100"/>
        <c:noMultiLvlLbl val="0"/>
      </c:catAx>
      <c:valAx>
        <c:axId val="2097578888"/>
        <c:scaling>
          <c:orientation val="minMax"/>
          <c:max val="1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Detected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2097573112"/>
        <c:crosses val="autoZero"/>
        <c:crossBetween val="between"/>
        <c:majorUnit val="0.2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215900</xdr:colOff>
      <xdr:row>153</xdr:row>
      <xdr:rowOff>6350</xdr:rowOff>
    </xdr:from>
    <xdr:to>
      <xdr:col>7</xdr:col>
      <xdr:colOff>660400</xdr:colOff>
      <xdr:row>167</xdr:row>
      <xdr:rowOff>82550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3"/>
  <sheetViews>
    <sheetView tabSelected="1" workbookViewId="0">
      <selection activeCell="L11" sqref="L11"/>
    </sheetView>
  </sheetViews>
  <sheetFormatPr baseColWidth="10" defaultRowHeight="15" x14ac:dyDescent="0"/>
  <cols>
    <col min="7" max="7" width="22.33203125" customWidth="1"/>
  </cols>
  <sheetData>
    <row r="1" spans="1:17">
      <c r="A1" t="s">
        <v>0</v>
      </c>
      <c r="B1">
        <v>156</v>
      </c>
      <c r="C1" t="s">
        <v>1</v>
      </c>
      <c r="D1">
        <f>SUM(B1:B11,B13:B17)</f>
        <v>1915</v>
      </c>
      <c r="E1" s="4">
        <f>SUM(D3+D20+D48+D56+D112+D122)</f>
        <v>2.9803240740740738E-2</v>
      </c>
    </row>
    <row r="2" spans="1:17" ht="30">
      <c r="B2">
        <v>45</v>
      </c>
      <c r="C2" t="s">
        <v>2</v>
      </c>
      <c r="D2">
        <v>17</v>
      </c>
      <c r="E2" s="16" t="s">
        <v>46</v>
      </c>
    </row>
    <row r="3" spans="1:17">
      <c r="B3">
        <v>112</v>
      </c>
      <c r="C3" t="s">
        <v>14</v>
      </c>
      <c r="D3" s="4">
        <v>3.2060185185185191E-3</v>
      </c>
      <c r="L3">
        <v>137</v>
      </c>
    </row>
    <row r="4" spans="1:17">
      <c r="B4">
        <v>123</v>
      </c>
      <c r="C4" t="s">
        <v>15</v>
      </c>
      <c r="D4">
        <v>277</v>
      </c>
      <c r="G4" s="8" t="s">
        <v>23</v>
      </c>
      <c r="L4">
        <v>162</v>
      </c>
    </row>
    <row r="5" spans="1:17">
      <c r="B5">
        <v>138</v>
      </c>
      <c r="C5" t="s">
        <v>16</v>
      </c>
      <c r="D5">
        <f>D1/D4</f>
        <v>6.9133574007220213</v>
      </c>
      <c r="G5" s="8">
        <f>AVERAGE(D5,D22,D50,D58,D114,D124)</f>
        <v>8.5627934969638471</v>
      </c>
      <c r="L5">
        <v>64</v>
      </c>
    </row>
    <row r="6" spans="1:17">
      <c r="B6">
        <v>135</v>
      </c>
      <c r="G6" s="6" t="s">
        <v>24</v>
      </c>
      <c r="L6">
        <v>23</v>
      </c>
      <c r="N6" s="2"/>
      <c r="O6" s="2"/>
      <c r="P6" s="4"/>
    </row>
    <row r="7" spans="1:17">
      <c r="B7">
        <v>126</v>
      </c>
      <c r="G7" s="6">
        <f>AVERAGE(D12,J115:J118,J131)</f>
        <v>11.91468253968254</v>
      </c>
      <c r="H7" s="10">
        <f>G7/G5</f>
        <v>1.3914480763675066</v>
      </c>
      <c r="L7">
        <v>25</v>
      </c>
      <c r="N7" s="2"/>
      <c r="O7" s="2"/>
      <c r="P7" s="4"/>
    </row>
    <row r="8" spans="1:17">
      <c r="B8">
        <v>155</v>
      </c>
      <c r="G8" s="9" t="s">
        <v>25</v>
      </c>
      <c r="L8">
        <v>32</v>
      </c>
      <c r="N8" s="2"/>
      <c r="O8" s="2"/>
      <c r="P8" s="4"/>
      <c r="Q8" s="5"/>
    </row>
    <row r="9" spans="1:17">
      <c r="B9">
        <v>126</v>
      </c>
      <c r="G9" s="9">
        <f>E195</f>
        <v>113.26041666666667</v>
      </c>
      <c r="H9" s="10">
        <f>G9/G5</f>
        <v>13.227040533772769</v>
      </c>
      <c r="L9">
        <v>40</v>
      </c>
      <c r="N9" s="2"/>
    </row>
    <row r="10" spans="1:17">
      <c r="B10">
        <v>127</v>
      </c>
      <c r="G10" t="s">
        <v>26</v>
      </c>
      <c r="H10" s="4">
        <f>D3+D20+D48+D56+D112+D122</f>
        <v>2.9803240740740738E-2</v>
      </c>
      <c r="L10">
        <f>AVERAGE(L3:L9)</f>
        <v>69</v>
      </c>
    </row>
    <row r="11" spans="1:17">
      <c r="B11">
        <v>135</v>
      </c>
      <c r="C11" s="6" t="s">
        <v>17</v>
      </c>
      <c r="D11" s="6" t="s">
        <v>18</v>
      </c>
      <c r="G11" t="s">
        <v>41</v>
      </c>
      <c r="H11" s="15">
        <v>29170</v>
      </c>
    </row>
    <row r="12" spans="1:17">
      <c r="B12" s="6">
        <v>120</v>
      </c>
      <c r="C12" s="6">
        <v>7</v>
      </c>
      <c r="D12" s="6">
        <f>B12/C12</f>
        <v>17.142857142857142</v>
      </c>
      <c r="G12" t="s">
        <v>39</v>
      </c>
      <c r="H12" s="14">
        <v>15974</v>
      </c>
    </row>
    <row r="13" spans="1:17">
      <c r="B13">
        <v>123</v>
      </c>
      <c r="G13" t="s">
        <v>37</v>
      </c>
      <c r="H13">
        <f>SUM(H11:H12)</f>
        <v>45144</v>
      </c>
    </row>
    <row r="14" spans="1:17">
      <c r="B14">
        <v>132</v>
      </c>
      <c r="G14" t="s">
        <v>42</v>
      </c>
      <c r="H14">
        <v>30</v>
      </c>
    </row>
    <row r="15" spans="1:17">
      <c r="B15">
        <v>75</v>
      </c>
      <c r="G15" t="s">
        <v>43</v>
      </c>
      <c r="H15">
        <f>H13/H14</f>
        <v>1504.8</v>
      </c>
    </row>
    <row r="16" spans="1:17">
      <c r="B16">
        <v>87</v>
      </c>
      <c r="G16" t="s">
        <v>44</v>
      </c>
      <c r="H16">
        <v>931</v>
      </c>
    </row>
    <row r="17" spans="1:9">
      <c r="B17">
        <v>120</v>
      </c>
      <c r="G17" t="s">
        <v>45</v>
      </c>
      <c r="H17">
        <f>H16/H14</f>
        <v>31.033333333333335</v>
      </c>
    </row>
    <row r="18" spans="1:9" ht="62" customHeight="1">
      <c r="A18" t="s">
        <v>3</v>
      </c>
      <c r="B18">
        <v>141</v>
      </c>
      <c r="C18" t="s">
        <v>1</v>
      </c>
      <c r="D18">
        <f>SUM(B18:B45)</f>
        <v>3881</v>
      </c>
      <c r="I18" s="5">
        <v>1.6620370370370372E-2</v>
      </c>
    </row>
    <row r="19" spans="1:9" ht="16" thickBot="1">
      <c r="B19">
        <v>153</v>
      </c>
      <c r="C19" t="s">
        <v>4</v>
      </c>
      <c r="D19">
        <v>28</v>
      </c>
      <c r="I19" s="5">
        <v>1.5231481481481483E-2</v>
      </c>
    </row>
    <row r="20" spans="1:9" ht="16" thickBot="1">
      <c r="B20">
        <v>132</v>
      </c>
      <c r="C20" t="s">
        <v>14</v>
      </c>
      <c r="D20" s="5">
        <v>4.8611111111111112E-3</v>
      </c>
      <c r="G20" s="17"/>
      <c r="I20" s="5">
        <f>I18-I19</f>
        <v>1.3888888888888892E-3</v>
      </c>
    </row>
    <row r="21" spans="1:9" ht="16" thickBot="1">
      <c r="B21">
        <v>135</v>
      </c>
      <c r="C21" t="s">
        <v>15</v>
      </c>
      <c r="D21">
        <v>420</v>
      </c>
      <c r="G21" s="18"/>
    </row>
    <row r="22" spans="1:9" ht="16" thickBot="1">
      <c r="B22">
        <v>147</v>
      </c>
      <c r="C22" t="s">
        <v>18</v>
      </c>
      <c r="D22">
        <f>D18/D21</f>
        <v>9.2404761904761905</v>
      </c>
      <c r="G22" s="18"/>
    </row>
    <row r="23" spans="1:9" ht="16" thickBot="1">
      <c r="B23">
        <v>142</v>
      </c>
      <c r="G23" s="18"/>
    </row>
    <row r="24" spans="1:9" ht="16" thickBot="1">
      <c r="B24">
        <v>138</v>
      </c>
      <c r="G24" s="18"/>
    </row>
    <row r="25" spans="1:9" ht="16" thickBot="1">
      <c r="B25">
        <v>141</v>
      </c>
      <c r="G25" s="18"/>
    </row>
    <row r="26" spans="1:9">
      <c r="B26">
        <v>135</v>
      </c>
    </row>
    <row r="27" spans="1:9">
      <c r="B27">
        <v>147</v>
      </c>
    </row>
    <row r="28" spans="1:9">
      <c r="B28">
        <v>144</v>
      </c>
      <c r="G28">
        <v>19</v>
      </c>
    </row>
    <row r="29" spans="1:9">
      <c r="B29">
        <v>141</v>
      </c>
    </row>
    <row r="30" spans="1:9">
      <c r="B30">
        <v>124</v>
      </c>
    </row>
    <row r="31" spans="1:9">
      <c r="B31">
        <v>138</v>
      </c>
    </row>
    <row r="32" spans="1:9">
      <c r="B32">
        <v>136</v>
      </c>
    </row>
    <row r="33" spans="1:4">
      <c r="B33">
        <v>137</v>
      </c>
    </row>
    <row r="34" spans="1:4">
      <c r="B34">
        <v>141</v>
      </c>
    </row>
    <row r="35" spans="1:4">
      <c r="B35">
        <v>138</v>
      </c>
    </row>
    <row r="36" spans="1:4">
      <c r="B36">
        <v>135</v>
      </c>
    </row>
    <row r="37" spans="1:4">
      <c r="B37">
        <v>147</v>
      </c>
    </row>
    <row r="38" spans="1:4">
      <c r="B38">
        <v>126</v>
      </c>
    </row>
    <row r="39" spans="1:4">
      <c r="B39">
        <v>135</v>
      </c>
    </row>
    <row r="40" spans="1:4">
      <c r="B40">
        <v>135</v>
      </c>
    </row>
    <row r="41" spans="1:4">
      <c r="B41">
        <v>142</v>
      </c>
    </row>
    <row r="42" spans="1:4">
      <c r="B42">
        <v>138</v>
      </c>
    </row>
    <row r="43" spans="1:4">
      <c r="B43">
        <v>144</v>
      </c>
    </row>
    <row r="44" spans="1:4">
      <c r="B44">
        <v>134</v>
      </c>
    </row>
    <row r="45" spans="1:4">
      <c r="B45">
        <v>135</v>
      </c>
    </row>
    <row r="46" spans="1:4" ht="45" customHeight="1">
      <c r="A46" t="s">
        <v>5</v>
      </c>
      <c r="B46">
        <v>300</v>
      </c>
      <c r="C46" t="s">
        <v>6</v>
      </c>
      <c r="D46">
        <f>SUM(B46:B48)</f>
        <v>831</v>
      </c>
    </row>
    <row r="47" spans="1:4">
      <c r="B47">
        <v>285</v>
      </c>
      <c r="C47" t="s">
        <v>2</v>
      </c>
      <c r="D47">
        <v>3</v>
      </c>
    </row>
    <row r="48" spans="1:4">
      <c r="B48">
        <v>246</v>
      </c>
      <c r="C48" t="s">
        <v>14</v>
      </c>
      <c r="D48" s="5">
        <v>1.0532407407407407E-3</v>
      </c>
    </row>
    <row r="49" spans="1:9">
      <c r="C49" t="s">
        <v>15</v>
      </c>
      <c r="D49">
        <v>91</v>
      </c>
    </row>
    <row r="50" spans="1:9">
      <c r="C50" t="s">
        <v>18</v>
      </c>
      <c r="D50">
        <f>D46/D49</f>
        <v>9.1318681318681314</v>
      </c>
    </row>
    <row r="54" spans="1:9" ht="46" customHeight="1">
      <c r="A54" t="s">
        <v>7</v>
      </c>
      <c r="B54">
        <v>111</v>
      </c>
      <c r="C54" t="s">
        <v>6</v>
      </c>
      <c r="D54">
        <f>SUM(B54:B109)</f>
        <v>7666</v>
      </c>
      <c r="G54" s="5">
        <v>2.946759259259259E-2</v>
      </c>
    </row>
    <row r="55" spans="1:9">
      <c r="B55">
        <v>78</v>
      </c>
      <c r="C55" t="s">
        <v>4</v>
      </c>
      <c r="D55">
        <v>56</v>
      </c>
      <c r="G55" s="5">
        <v>2.8078703703703703E-2</v>
      </c>
      <c r="I55" s="5">
        <v>4.2939814814814811E-3</v>
      </c>
    </row>
    <row r="56" spans="1:9">
      <c r="B56">
        <v>159</v>
      </c>
      <c r="C56" t="s">
        <v>14</v>
      </c>
      <c r="D56" s="5">
        <v>9.9189814814814817E-3</v>
      </c>
      <c r="I56" s="5">
        <v>1.4467592592592594E-3</v>
      </c>
    </row>
    <row r="57" spans="1:9">
      <c r="B57">
        <v>160</v>
      </c>
      <c r="C57" t="s">
        <v>15</v>
      </c>
      <c r="D57">
        <v>857</v>
      </c>
      <c r="I57" s="5">
        <v>4.1782407407407402E-3</v>
      </c>
    </row>
    <row r="58" spans="1:9">
      <c r="B58">
        <v>150</v>
      </c>
      <c r="C58" t="s">
        <v>18</v>
      </c>
      <c r="D58">
        <f>D54/D57</f>
        <v>8.9451575262543752</v>
      </c>
      <c r="I58" s="5">
        <f>I55+I56+I57</f>
        <v>9.91898148148148E-3</v>
      </c>
    </row>
    <row r="59" spans="1:9">
      <c r="B59">
        <v>128</v>
      </c>
    </row>
    <row r="60" spans="1:9">
      <c r="B60">
        <v>154</v>
      </c>
    </row>
    <row r="61" spans="1:9">
      <c r="B61">
        <v>161</v>
      </c>
    </row>
    <row r="62" spans="1:9">
      <c r="B62">
        <v>171</v>
      </c>
    </row>
    <row r="63" spans="1:9">
      <c r="B63">
        <v>157</v>
      </c>
    </row>
    <row r="64" spans="1:9">
      <c r="B64">
        <v>113</v>
      </c>
    </row>
    <row r="65" spans="2:2">
      <c r="B65">
        <v>111</v>
      </c>
    </row>
    <row r="66" spans="2:2">
      <c r="B66">
        <v>105</v>
      </c>
    </row>
    <row r="67" spans="2:2">
      <c r="B67">
        <v>165</v>
      </c>
    </row>
    <row r="68" spans="2:2">
      <c r="B68">
        <v>120</v>
      </c>
    </row>
    <row r="69" spans="2:2">
      <c r="B69">
        <v>148</v>
      </c>
    </row>
    <row r="70" spans="2:2">
      <c r="B70">
        <v>110</v>
      </c>
    </row>
    <row r="71" spans="2:2">
      <c r="B71">
        <v>130</v>
      </c>
    </row>
    <row r="72" spans="2:2">
      <c r="B72">
        <v>189</v>
      </c>
    </row>
    <row r="73" spans="2:2">
      <c r="B73">
        <v>99</v>
      </c>
    </row>
    <row r="74" spans="2:2">
      <c r="B74">
        <v>143</v>
      </c>
    </row>
    <row r="75" spans="2:2">
      <c r="B75">
        <v>156</v>
      </c>
    </row>
    <row r="76" spans="2:2">
      <c r="B76">
        <v>180</v>
      </c>
    </row>
    <row r="77" spans="2:2">
      <c r="B77">
        <v>190</v>
      </c>
    </row>
    <row r="78" spans="2:2">
      <c r="B78">
        <v>150</v>
      </c>
    </row>
    <row r="79" spans="2:2">
      <c r="B79">
        <v>102</v>
      </c>
    </row>
    <row r="80" spans="2:2">
      <c r="B80">
        <v>123</v>
      </c>
    </row>
    <row r="81" spans="2:2">
      <c r="B81">
        <v>177</v>
      </c>
    </row>
    <row r="82" spans="2:2">
      <c r="B82">
        <v>56</v>
      </c>
    </row>
    <row r="83" spans="2:2">
      <c r="B83">
        <v>185</v>
      </c>
    </row>
    <row r="84" spans="2:2">
      <c r="B84">
        <v>147</v>
      </c>
    </row>
    <row r="85" spans="2:2">
      <c r="B85">
        <v>159</v>
      </c>
    </row>
    <row r="86" spans="2:2">
      <c r="B86">
        <v>70</v>
      </c>
    </row>
    <row r="87" spans="2:2">
      <c r="B87">
        <v>166</v>
      </c>
    </row>
    <row r="88" spans="2:2">
      <c r="B88">
        <v>124</v>
      </c>
    </row>
    <row r="89" spans="2:2">
      <c r="B89">
        <v>111</v>
      </c>
    </row>
    <row r="90" spans="2:2">
      <c r="B90">
        <v>105</v>
      </c>
    </row>
    <row r="91" spans="2:2">
      <c r="B91">
        <v>153</v>
      </c>
    </row>
    <row r="92" spans="2:2">
      <c r="B92">
        <v>159</v>
      </c>
    </row>
    <row r="93" spans="2:2">
      <c r="B93">
        <v>153</v>
      </c>
    </row>
    <row r="94" spans="2:2">
      <c r="B94">
        <v>144</v>
      </c>
    </row>
    <row r="95" spans="2:2">
      <c r="B95">
        <v>147</v>
      </c>
    </row>
    <row r="96" spans="2:2">
      <c r="B96">
        <v>148</v>
      </c>
    </row>
    <row r="97" spans="1:14">
      <c r="B97">
        <v>114</v>
      </c>
    </row>
    <row r="98" spans="1:14">
      <c r="B98">
        <v>151</v>
      </c>
    </row>
    <row r="99" spans="1:14">
      <c r="B99">
        <v>123</v>
      </c>
    </row>
    <row r="100" spans="1:14">
      <c r="B100">
        <v>180</v>
      </c>
    </row>
    <row r="101" spans="1:14">
      <c r="B101">
        <v>162</v>
      </c>
    </row>
    <row r="102" spans="1:14">
      <c r="B102">
        <v>147</v>
      </c>
    </row>
    <row r="103" spans="1:14">
      <c r="B103">
        <v>87</v>
      </c>
    </row>
    <row r="104" spans="1:14">
      <c r="B104">
        <v>153</v>
      </c>
    </row>
    <row r="105" spans="1:14">
      <c r="B105">
        <v>117</v>
      </c>
    </row>
    <row r="106" spans="1:14">
      <c r="B106">
        <v>119</v>
      </c>
    </row>
    <row r="107" spans="1:14">
      <c r="B107">
        <v>123</v>
      </c>
    </row>
    <row r="108" spans="1:14">
      <c r="B108">
        <v>81</v>
      </c>
    </row>
    <row r="109" spans="1:14">
      <c r="B109">
        <v>142</v>
      </c>
    </row>
    <row r="110" spans="1:14" ht="44" customHeight="1">
      <c r="A110" t="s">
        <v>8</v>
      </c>
      <c r="B110">
        <v>245</v>
      </c>
      <c r="C110" t="s">
        <v>1</v>
      </c>
      <c r="D110">
        <f>SUM(B110,B111,B113,B115,B117,B118)</f>
        <v>1381</v>
      </c>
      <c r="I110" s="3">
        <v>2.2222222222222223E-2</v>
      </c>
      <c r="K110" s="5">
        <v>8.5069444444444437E-3</v>
      </c>
    </row>
    <row r="111" spans="1:14">
      <c r="B111">
        <v>259</v>
      </c>
      <c r="C111" t="s">
        <v>9</v>
      </c>
      <c r="D111">
        <v>10</v>
      </c>
      <c r="I111" s="5">
        <v>2.1701388888888892E-2</v>
      </c>
      <c r="K111" s="5">
        <v>8.1597222222222227E-3</v>
      </c>
    </row>
    <row r="112" spans="1:14">
      <c r="B112" s="6">
        <v>128</v>
      </c>
      <c r="C112" t="s">
        <v>14</v>
      </c>
      <c r="D112" s="3">
        <f>SUM(I112:N112)</f>
        <v>1.2152777777777748E-3</v>
      </c>
      <c r="I112" s="3">
        <f>I110-I111</f>
        <v>5.2083333333333148E-4</v>
      </c>
      <c r="J112" s="5">
        <v>3.4722222222222224E-4</v>
      </c>
      <c r="K112" s="5">
        <f>K110-K111</f>
        <v>3.4722222222222099E-4</v>
      </c>
      <c r="L112" s="5"/>
      <c r="M112" s="5"/>
      <c r="N112" s="5"/>
    </row>
    <row r="113" spans="1:12">
      <c r="B113">
        <v>237</v>
      </c>
      <c r="C113" t="s">
        <v>15</v>
      </c>
      <c r="D113" s="7">
        <v>175</v>
      </c>
    </row>
    <row r="114" spans="1:12">
      <c r="B114" s="6">
        <v>32</v>
      </c>
      <c r="C114" t="s">
        <v>18</v>
      </c>
      <c r="D114">
        <f>D110/D113</f>
        <v>7.8914285714285715</v>
      </c>
      <c r="H114" s="6" t="s">
        <v>20</v>
      </c>
      <c r="I114" s="6" t="s">
        <v>19</v>
      </c>
      <c r="J114" s="6" t="s">
        <v>18</v>
      </c>
      <c r="K114" s="6" t="s">
        <v>21</v>
      </c>
    </row>
    <row r="115" spans="1:12">
      <c r="B115">
        <v>242</v>
      </c>
      <c r="H115" s="6">
        <v>128</v>
      </c>
      <c r="I115" s="6">
        <v>8</v>
      </c>
      <c r="J115" s="6">
        <f>H115/I115</f>
        <v>16</v>
      </c>
      <c r="K115" s="6">
        <f>AVERAGE(J115:J118)</f>
        <v>10.648809523809524</v>
      </c>
    </row>
    <row r="116" spans="1:12">
      <c r="B116" s="6">
        <v>31</v>
      </c>
      <c r="H116" s="6">
        <v>32</v>
      </c>
      <c r="I116" s="6">
        <v>4</v>
      </c>
      <c r="J116" s="6">
        <f>H116/I116</f>
        <v>8</v>
      </c>
      <c r="K116" s="6"/>
    </row>
    <row r="117" spans="1:12">
      <c r="B117">
        <v>114</v>
      </c>
      <c r="H117" s="6">
        <v>31</v>
      </c>
      <c r="I117" s="6">
        <v>7</v>
      </c>
      <c r="J117" s="6">
        <f>H117/I117</f>
        <v>4.4285714285714288</v>
      </c>
      <c r="K117" s="6"/>
    </row>
    <row r="118" spans="1:12">
      <c r="B118">
        <v>284</v>
      </c>
      <c r="H118" s="6">
        <v>85</v>
      </c>
      <c r="I118" s="6">
        <v>6</v>
      </c>
      <c r="J118" s="6">
        <f>H118/I118</f>
        <v>14.166666666666666</v>
      </c>
      <c r="K118" s="6"/>
    </row>
    <row r="119" spans="1:12">
      <c r="B119" s="6">
        <v>85</v>
      </c>
    </row>
    <row r="120" spans="1:12" ht="45" customHeight="1">
      <c r="A120" t="s">
        <v>10</v>
      </c>
      <c r="B120">
        <v>135</v>
      </c>
      <c r="C120" t="s">
        <v>1</v>
      </c>
      <c r="D120">
        <f>SUM(B120:B187)</f>
        <v>9310</v>
      </c>
      <c r="I120" s="5">
        <v>1.741898148148148E-2</v>
      </c>
      <c r="J120" s="5">
        <v>2.1377314814814818E-2</v>
      </c>
    </row>
    <row r="121" spans="1:12">
      <c r="B121">
        <v>99</v>
      </c>
      <c r="C121" t="s">
        <v>9</v>
      </c>
      <c r="D121">
        <v>68</v>
      </c>
      <c r="I121" s="5">
        <v>1.6550925925925924E-2</v>
      </c>
      <c r="J121" s="5">
        <v>1.9988425925925927E-2</v>
      </c>
    </row>
    <row r="122" spans="1:12">
      <c r="B122">
        <v>114</v>
      </c>
      <c r="C122" t="s">
        <v>14</v>
      </c>
      <c r="D122" s="3">
        <f>SUM(H122:L122)</f>
        <v>9.5486111111111119E-3</v>
      </c>
      <c r="H122" s="5">
        <v>5.208333333333333E-3</v>
      </c>
      <c r="I122" s="5">
        <f>I120-I121</f>
        <v>8.6805555555555594E-4</v>
      </c>
      <c r="J122" s="5">
        <v>1.3888888888888889E-3</v>
      </c>
      <c r="K122" s="5">
        <v>2.0833333333333333E-3</v>
      </c>
      <c r="L122" s="5"/>
    </row>
    <row r="123" spans="1:12">
      <c r="B123">
        <v>116</v>
      </c>
      <c r="C123" t="s">
        <v>15</v>
      </c>
      <c r="D123">
        <v>1006</v>
      </c>
    </row>
    <row r="124" spans="1:12">
      <c r="B124">
        <v>172</v>
      </c>
      <c r="C124" t="s">
        <v>18</v>
      </c>
      <c r="D124">
        <f>D120/D123</f>
        <v>9.2544731610337969</v>
      </c>
    </row>
    <row r="125" spans="1:12">
      <c r="B125">
        <v>129</v>
      </c>
    </row>
    <row r="126" spans="1:12">
      <c r="B126">
        <v>71</v>
      </c>
    </row>
    <row r="127" spans="1:12">
      <c r="B127">
        <v>132</v>
      </c>
    </row>
    <row r="128" spans="1:12">
      <c r="B128">
        <v>163</v>
      </c>
    </row>
    <row r="129" spans="2:10">
      <c r="B129">
        <v>123</v>
      </c>
    </row>
    <row r="130" spans="2:10">
      <c r="B130">
        <v>125</v>
      </c>
      <c r="H130" s="6" t="s">
        <v>20</v>
      </c>
      <c r="I130" s="6" t="s">
        <v>19</v>
      </c>
      <c r="J130" s="6" t="s">
        <v>18</v>
      </c>
    </row>
    <row r="131" spans="2:10">
      <c r="B131">
        <v>114</v>
      </c>
      <c r="H131" s="6">
        <v>47</v>
      </c>
      <c r="I131" s="6">
        <v>4</v>
      </c>
      <c r="J131" s="6">
        <f>H131/I131</f>
        <v>11.75</v>
      </c>
    </row>
    <row r="132" spans="2:10">
      <c r="B132">
        <v>156</v>
      </c>
    </row>
    <row r="133" spans="2:10">
      <c r="B133">
        <v>154</v>
      </c>
    </row>
    <row r="134" spans="2:10">
      <c r="B134">
        <v>169</v>
      </c>
    </row>
    <row r="135" spans="2:10">
      <c r="B135">
        <v>150</v>
      </c>
    </row>
    <row r="136" spans="2:10">
      <c r="B136">
        <v>114</v>
      </c>
    </row>
    <row r="137" spans="2:10">
      <c r="B137">
        <v>150</v>
      </c>
    </row>
    <row r="138" spans="2:10">
      <c r="B138">
        <v>117</v>
      </c>
    </row>
    <row r="139" spans="2:10">
      <c r="B139">
        <v>165</v>
      </c>
    </row>
    <row r="140" spans="2:10">
      <c r="B140">
        <v>168</v>
      </c>
    </row>
    <row r="141" spans="2:10">
      <c r="B141">
        <v>150</v>
      </c>
    </row>
    <row r="142" spans="2:10">
      <c r="B142">
        <v>78</v>
      </c>
    </row>
    <row r="143" spans="2:10">
      <c r="B143">
        <v>162</v>
      </c>
    </row>
    <row r="144" spans="2:10">
      <c r="B144">
        <v>153</v>
      </c>
    </row>
    <row r="145" spans="2:2">
      <c r="B145">
        <v>132</v>
      </c>
    </row>
    <row r="146" spans="2:2">
      <c r="B146">
        <v>144</v>
      </c>
    </row>
    <row r="147" spans="2:2">
      <c r="B147">
        <v>147</v>
      </c>
    </row>
    <row r="148" spans="2:2">
      <c r="B148">
        <v>129</v>
      </c>
    </row>
    <row r="149" spans="2:2">
      <c r="B149">
        <v>93</v>
      </c>
    </row>
    <row r="150" spans="2:2">
      <c r="B150">
        <v>152</v>
      </c>
    </row>
    <row r="151" spans="2:2">
      <c r="B151">
        <v>102</v>
      </c>
    </row>
    <row r="152" spans="2:2">
      <c r="B152">
        <v>150</v>
      </c>
    </row>
    <row r="153" spans="2:2">
      <c r="B153">
        <v>129</v>
      </c>
    </row>
    <row r="154" spans="2:2">
      <c r="B154">
        <v>160</v>
      </c>
    </row>
    <row r="155" spans="2:2">
      <c r="B155">
        <v>129</v>
      </c>
    </row>
    <row r="156" spans="2:2">
      <c r="B156">
        <v>171</v>
      </c>
    </row>
    <row r="157" spans="2:2">
      <c r="B157">
        <v>159</v>
      </c>
    </row>
    <row r="158" spans="2:2">
      <c r="B158">
        <v>150</v>
      </c>
    </row>
    <row r="159" spans="2:2">
      <c r="B159">
        <v>141</v>
      </c>
    </row>
    <row r="160" spans="2:2">
      <c r="B160">
        <v>126</v>
      </c>
    </row>
    <row r="161" spans="2:6">
      <c r="B161">
        <v>168</v>
      </c>
    </row>
    <row r="162" spans="2:6">
      <c r="B162">
        <v>88</v>
      </c>
    </row>
    <row r="163" spans="2:6">
      <c r="B163">
        <v>117</v>
      </c>
    </row>
    <row r="164" spans="2:6">
      <c r="B164">
        <v>126</v>
      </c>
    </row>
    <row r="165" spans="2:6">
      <c r="B165">
        <v>159</v>
      </c>
    </row>
    <row r="166" spans="2:6">
      <c r="B166">
        <v>138</v>
      </c>
    </row>
    <row r="167" spans="2:6">
      <c r="B167">
        <v>156</v>
      </c>
    </row>
    <row r="168" spans="2:6">
      <c r="B168">
        <v>153</v>
      </c>
    </row>
    <row r="169" spans="2:6">
      <c r="B169">
        <v>123</v>
      </c>
    </row>
    <row r="170" spans="2:6">
      <c r="B170">
        <v>150</v>
      </c>
    </row>
    <row r="171" spans="2:6">
      <c r="B171">
        <v>117</v>
      </c>
      <c r="E171" t="s">
        <v>6</v>
      </c>
      <c r="F171" s="1">
        <v>0.38800000000000001</v>
      </c>
    </row>
    <row r="172" spans="2:6">
      <c r="B172">
        <v>165</v>
      </c>
      <c r="E172" t="s">
        <v>13</v>
      </c>
      <c r="F172" s="1">
        <v>0.60899999999999999</v>
      </c>
    </row>
    <row r="173" spans="2:6">
      <c r="B173">
        <v>150</v>
      </c>
      <c r="E173" t="s">
        <v>12</v>
      </c>
      <c r="F173" s="1">
        <v>0.19500000000000001</v>
      </c>
    </row>
    <row r="174" spans="2:6">
      <c r="B174">
        <v>150</v>
      </c>
    </row>
    <row r="175" spans="2:6">
      <c r="B175">
        <v>158</v>
      </c>
    </row>
    <row r="176" spans="2:6">
      <c r="B176">
        <v>156</v>
      </c>
    </row>
    <row r="177" spans="1:3">
      <c r="B177">
        <v>150</v>
      </c>
    </row>
    <row r="178" spans="1:3">
      <c r="B178">
        <v>125</v>
      </c>
    </row>
    <row r="179" spans="1:3">
      <c r="B179">
        <v>141</v>
      </c>
    </row>
    <row r="180" spans="1:3">
      <c r="B180">
        <v>141</v>
      </c>
    </row>
    <row r="181" spans="1:3">
      <c r="B181">
        <v>138</v>
      </c>
    </row>
    <row r="182" spans="1:3">
      <c r="B182">
        <v>159</v>
      </c>
    </row>
    <row r="183" spans="1:3">
      <c r="B183">
        <v>132</v>
      </c>
    </row>
    <row r="184" spans="1:3">
      <c r="B184">
        <v>165</v>
      </c>
    </row>
    <row r="185" spans="1:3">
      <c r="B185" s="6">
        <v>47</v>
      </c>
    </row>
    <row r="186" spans="1:3">
      <c r="B186">
        <v>105</v>
      </c>
    </row>
    <row r="187" spans="1:3">
      <c r="B187">
        <v>140</v>
      </c>
    </row>
    <row r="188" spans="1:3">
      <c r="C188" s="15" t="s">
        <v>40</v>
      </c>
    </row>
    <row r="189" spans="1:3">
      <c r="A189" t="s">
        <v>11</v>
      </c>
      <c r="B189">
        <f>SUM(B1:B187)</f>
        <v>25380</v>
      </c>
      <c r="C189" s="15">
        <f>SUM(B203,B189)</f>
        <v>29170</v>
      </c>
    </row>
    <row r="192" spans="1:3">
      <c r="A192" t="s">
        <v>22</v>
      </c>
    </row>
    <row r="194" spans="2:5">
      <c r="B194" s="9" t="s">
        <v>20</v>
      </c>
      <c r="C194" s="9" t="s">
        <v>19</v>
      </c>
      <c r="D194" s="9" t="s">
        <v>18</v>
      </c>
      <c r="E194" s="9" t="s">
        <v>21</v>
      </c>
    </row>
    <row r="195" spans="2:5">
      <c r="B195" s="9">
        <v>130</v>
      </c>
      <c r="C195" s="9">
        <v>4</v>
      </c>
      <c r="D195" s="9">
        <f t="shared" ref="D195:D202" si="0">B195/C195</f>
        <v>32.5</v>
      </c>
      <c r="E195" s="9">
        <f>AVERAGE(D195:D202)</f>
        <v>113.26041666666667</v>
      </c>
    </row>
    <row r="196" spans="2:5">
      <c r="B196" s="9">
        <v>631</v>
      </c>
      <c r="C196" s="9">
        <v>4</v>
      </c>
      <c r="D196" s="9">
        <f t="shared" si="0"/>
        <v>157.75</v>
      </c>
      <c r="E196" s="9"/>
    </row>
    <row r="197" spans="2:5">
      <c r="B197" s="9">
        <v>426</v>
      </c>
      <c r="C197" s="9">
        <v>3</v>
      </c>
      <c r="D197" s="9">
        <f t="shared" si="0"/>
        <v>142</v>
      </c>
      <c r="E197" s="9"/>
    </row>
    <row r="198" spans="2:5">
      <c r="B198" s="9">
        <v>374</v>
      </c>
      <c r="C198" s="9">
        <v>4</v>
      </c>
      <c r="D198" s="9">
        <f t="shared" si="0"/>
        <v>93.5</v>
      </c>
      <c r="E198" s="9"/>
    </row>
    <row r="199" spans="2:5">
      <c r="B199" s="9">
        <v>923</v>
      </c>
      <c r="C199" s="9">
        <v>6</v>
      </c>
      <c r="D199" s="9">
        <f t="shared" si="0"/>
        <v>153.83333333333334</v>
      </c>
      <c r="E199" s="9"/>
    </row>
    <row r="200" spans="2:5">
      <c r="B200" s="9">
        <v>344</v>
      </c>
      <c r="C200" s="9">
        <v>4</v>
      </c>
      <c r="D200" s="9">
        <f t="shared" si="0"/>
        <v>86</v>
      </c>
      <c r="E200" s="9"/>
    </row>
    <row r="201" spans="2:5">
      <c r="B201" s="9">
        <v>484</v>
      </c>
      <c r="C201" s="9">
        <v>4</v>
      </c>
      <c r="D201" s="9">
        <f t="shared" si="0"/>
        <v>121</v>
      </c>
      <c r="E201" s="9"/>
    </row>
    <row r="202" spans="2:5">
      <c r="B202" s="9">
        <v>478</v>
      </c>
      <c r="C202" s="9">
        <v>4</v>
      </c>
      <c r="D202" s="9">
        <f t="shared" si="0"/>
        <v>119.5</v>
      </c>
      <c r="E202" s="9"/>
    </row>
    <row r="203" spans="2:5">
      <c r="B203">
        <f>SUM(B195:B202)</f>
        <v>3790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F22" sqref="F22"/>
    </sheetView>
  </sheetViews>
  <sheetFormatPr baseColWidth="10" defaultRowHeight="15" x14ac:dyDescent="0"/>
  <cols>
    <col min="5" max="5" width="16.5" bestFit="1" customWidth="1"/>
  </cols>
  <sheetData>
    <row r="1" spans="1:10">
      <c r="A1" t="s">
        <v>27</v>
      </c>
      <c r="B1">
        <v>93</v>
      </c>
      <c r="C1" t="s">
        <v>1</v>
      </c>
      <c r="D1">
        <f>SUM(B1:B2)</f>
        <v>244</v>
      </c>
    </row>
    <row r="2" spans="1:10">
      <c r="B2">
        <v>151</v>
      </c>
      <c r="C2" t="s">
        <v>28</v>
      </c>
      <c r="D2" s="5">
        <v>1.9675925925925926E-4</v>
      </c>
    </row>
    <row r="3" spans="1:10">
      <c r="C3" t="s">
        <v>29</v>
      </c>
      <c r="D3">
        <v>17</v>
      </c>
    </row>
    <row r="4" spans="1:10">
      <c r="C4" t="s">
        <v>18</v>
      </c>
      <c r="D4">
        <f>D1/D3</f>
        <v>14.352941176470589</v>
      </c>
    </row>
    <row r="5" spans="1:10" ht="45" customHeight="1">
      <c r="A5" t="s">
        <v>30</v>
      </c>
      <c r="B5">
        <v>36</v>
      </c>
      <c r="C5" t="s">
        <v>1</v>
      </c>
      <c r="D5">
        <f>SUM(B5:B10)</f>
        <v>205</v>
      </c>
    </row>
    <row r="6" spans="1:10">
      <c r="B6">
        <v>29</v>
      </c>
      <c r="C6" t="s">
        <v>28</v>
      </c>
      <c r="D6" s="3">
        <f>SUM(F8:H8)</f>
        <v>1.8402777777777671E-3</v>
      </c>
      <c r="F6" s="5">
        <v>2.2777777777777775E-2</v>
      </c>
      <c r="G6" s="5">
        <v>4.1145833333333333E-2</v>
      </c>
      <c r="H6" s="5">
        <v>3.1759259259259258E-2</v>
      </c>
    </row>
    <row r="7" spans="1:10">
      <c r="B7">
        <v>33</v>
      </c>
      <c r="C7" t="s">
        <v>29</v>
      </c>
      <c r="D7">
        <v>159</v>
      </c>
      <c r="F7" s="5">
        <v>2.1701388888888892E-2</v>
      </c>
      <c r="G7" s="5">
        <v>4.0451388888888891E-2</v>
      </c>
      <c r="H7" s="5">
        <v>3.1689814814814816E-2</v>
      </c>
    </row>
    <row r="8" spans="1:10">
      <c r="B8">
        <v>72</v>
      </c>
      <c r="C8" t="s">
        <v>18</v>
      </c>
      <c r="D8">
        <f>D5/D7</f>
        <v>1.2893081761006289</v>
      </c>
      <c r="F8" s="5">
        <f>F6-F7</f>
        <v>1.0763888888888837E-3</v>
      </c>
      <c r="G8" s="5">
        <f>G6-G7</f>
        <v>6.9444444444444198E-4</v>
      </c>
      <c r="H8" s="5">
        <f>H6-H7</f>
        <v>6.9444444444441422E-5</v>
      </c>
    </row>
    <row r="9" spans="1:10">
      <c r="B9">
        <v>16</v>
      </c>
    </row>
    <row r="10" spans="1:10">
      <c r="B10">
        <v>19</v>
      </c>
    </row>
    <row r="11" spans="1:10" ht="47" customHeight="1">
      <c r="A11" t="s">
        <v>31</v>
      </c>
      <c r="B11">
        <v>94</v>
      </c>
      <c r="C11" t="s">
        <v>1</v>
      </c>
      <c r="D11">
        <f>SUM(B11:B41)</f>
        <v>15061</v>
      </c>
    </row>
    <row r="12" spans="1:10">
      <c r="B12">
        <v>202</v>
      </c>
      <c r="C12" t="s">
        <v>28</v>
      </c>
      <c r="D12" s="3">
        <f>SUM(F14:J14)</f>
        <v>6.2152777777777779E-3</v>
      </c>
      <c r="F12" s="5">
        <v>1.2187500000000002E-2</v>
      </c>
      <c r="G12" s="5">
        <v>1.3032407407407407E-2</v>
      </c>
      <c r="H12" s="5">
        <v>1.6979166666666667E-2</v>
      </c>
      <c r="I12" s="5">
        <v>2.2708333333333334E-2</v>
      </c>
      <c r="J12" s="5">
        <v>3.0520833333333334E-2</v>
      </c>
    </row>
    <row r="13" spans="1:10">
      <c r="B13">
        <v>523</v>
      </c>
      <c r="C13" t="s">
        <v>29</v>
      </c>
      <c r="D13">
        <v>537</v>
      </c>
      <c r="F13" s="5">
        <v>1.0868055555555556E-2</v>
      </c>
      <c r="G13" s="5">
        <v>1.2581018518518519E-2</v>
      </c>
      <c r="H13" s="5">
        <v>1.5416666666666667E-2</v>
      </c>
      <c r="I13" s="5">
        <v>2.0833333333333332E-2</v>
      </c>
      <c r="J13" s="5">
        <v>2.9513888888888892E-2</v>
      </c>
    </row>
    <row r="14" spans="1:10">
      <c r="B14">
        <v>454</v>
      </c>
      <c r="C14" t="s">
        <v>18</v>
      </c>
      <c r="D14">
        <f>D11/D13</f>
        <v>28.046554934823092</v>
      </c>
      <c r="F14" s="5">
        <f>F12-F13</f>
        <v>1.319444444444446E-3</v>
      </c>
      <c r="G14" s="5">
        <f>G12-G13</f>
        <v>4.5138888888888833E-4</v>
      </c>
      <c r="H14" s="5">
        <f>H12-H13</f>
        <v>1.5624999999999997E-3</v>
      </c>
      <c r="I14" s="5">
        <f>I12-I13</f>
        <v>1.8750000000000017E-3</v>
      </c>
      <c r="J14" s="5">
        <f>J12-J13</f>
        <v>1.0069444444444423E-3</v>
      </c>
    </row>
    <row r="15" spans="1:10">
      <c r="B15">
        <v>506</v>
      </c>
    </row>
    <row r="16" spans="1:10">
      <c r="B16">
        <v>556</v>
      </c>
    </row>
    <row r="17" spans="2:6">
      <c r="B17">
        <v>532</v>
      </c>
    </row>
    <row r="18" spans="2:6">
      <c r="B18">
        <v>112</v>
      </c>
    </row>
    <row r="19" spans="2:6">
      <c r="B19">
        <v>61</v>
      </c>
    </row>
    <row r="20" spans="2:6">
      <c r="B20">
        <v>99</v>
      </c>
      <c r="E20" s="6" t="s">
        <v>35</v>
      </c>
      <c r="F20" s="12">
        <f>SUM(D2,D12,D43,D48,D52)</f>
        <v>8.7847222222222233E-3</v>
      </c>
    </row>
    <row r="21" spans="2:6">
      <c r="B21">
        <v>847</v>
      </c>
      <c r="E21" s="6" t="s">
        <v>36</v>
      </c>
      <c r="F21" s="6">
        <f>AVERAGE(D4,D8,D14,D45,D50,D54)</f>
        <v>10.800287832118054</v>
      </c>
    </row>
    <row r="22" spans="2:6">
      <c r="B22">
        <v>866</v>
      </c>
      <c r="E22" s="6" t="s">
        <v>37</v>
      </c>
      <c r="F22" s="6">
        <f>SUM(B1:B2,B5:B10,B11:B46,B47:B49,B51:B53)</f>
        <v>15974</v>
      </c>
    </row>
    <row r="23" spans="2:6">
      <c r="B23">
        <v>1098</v>
      </c>
      <c r="E23" s="6" t="s">
        <v>38</v>
      </c>
      <c r="F23" s="13">
        <v>21.046113309999999</v>
      </c>
    </row>
    <row r="24" spans="2:6">
      <c r="B24">
        <v>792</v>
      </c>
    </row>
    <row r="25" spans="2:6">
      <c r="B25">
        <v>273</v>
      </c>
    </row>
    <row r="26" spans="2:6">
      <c r="B26">
        <v>234</v>
      </c>
    </row>
    <row r="27" spans="2:6">
      <c r="B27">
        <v>102</v>
      </c>
    </row>
    <row r="28" spans="2:6">
      <c r="B28">
        <v>256</v>
      </c>
    </row>
    <row r="29" spans="2:6">
      <c r="B29">
        <v>678</v>
      </c>
    </row>
    <row r="30" spans="2:6">
      <c r="B30">
        <v>442</v>
      </c>
    </row>
    <row r="31" spans="2:6">
      <c r="B31">
        <v>522</v>
      </c>
    </row>
    <row r="32" spans="2:6">
      <c r="B32">
        <v>566</v>
      </c>
    </row>
    <row r="33" spans="1:8">
      <c r="B33">
        <v>676</v>
      </c>
    </row>
    <row r="34" spans="1:8">
      <c r="B34">
        <v>751</v>
      </c>
    </row>
    <row r="35" spans="1:8">
      <c r="B35">
        <v>836</v>
      </c>
    </row>
    <row r="36" spans="1:8">
      <c r="B36">
        <v>616</v>
      </c>
    </row>
    <row r="37" spans="1:8">
      <c r="B37">
        <v>60</v>
      </c>
    </row>
    <row r="38" spans="1:8">
      <c r="B38">
        <v>626</v>
      </c>
    </row>
    <row r="39" spans="1:8">
      <c r="B39">
        <v>295</v>
      </c>
    </row>
    <row r="40" spans="1:8">
      <c r="B40">
        <v>773</v>
      </c>
    </row>
    <row r="41" spans="1:8">
      <c r="B41">
        <v>613</v>
      </c>
    </row>
    <row r="42" spans="1:8" ht="45" customHeight="1">
      <c r="A42" t="s">
        <v>32</v>
      </c>
      <c r="B42">
        <v>52</v>
      </c>
      <c r="C42" s="11" t="s">
        <v>1</v>
      </c>
      <c r="D42">
        <f>SUM(B42:B46)</f>
        <v>261</v>
      </c>
      <c r="F42" s="5">
        <v>2.2800925925925929E-2</v>
      </c>
      <c r="G42" s="5">
        <v>2.6354166666666668E-2</v>
      </c>
      <c r="H42" s="5">
        <v>2.4479166666666666E-2</v>
      </c>
    </row>
    <row r="43" spans="1:8">
      <c r="B43">
        <v>79</v>
      </c>
      <c r="C43" s="11" t="s">
        <v>28</v>
      </c>
      <c r="D43" s="3">
        <f>SUM(F44:H44)</f>
        <v>2.1296296296296306E-3</v>
      </c>
      <c r="F43" s="5">
        <v>2.1527777777777781E-2</v>
      </c>
      <c r="G43" s="5">
        <v>2.6018518518518521E-2</v>
      </c>
      <c r="H43" s="5">
        <v>2.3958333333333331E-2</v>
      </c>
    </row>
    <row r="44" spans="1:8">
      <c r="B44">
        <v>67</v>
      </c>
      <c r="C44" s="11" t="s">
        <v>29</v>
      </c>
      <c r="D44">
        <v>184</v>
      </c>
      <c r="F44" s="5">
        <f>F42-F43</f>
        <v>1.2731481481481483E-3</v>
      </c>
      <c r="G44" s="5">
        <f>G42-G43</f>
        <v>3.3564814814814742E-4</v>
      </c>
      <c r="H44" s="5">
        <f>H42-H43</f>
        <v>5.2083333333333495E-4</v>
      </c>
    </row>
    <row r="45" spans="1:8">
      <c r="B45">
        <v>34</v>
      </c>
      <c r="C45" s="11" t="s">
        <v>18</v>
      </c>
      <c r="D45">
        <f>D42/D44</f>
        <v>1.4184782608695652</v>
      </c>
    </row>
    <row r="46" spans="1:8">
      <c r="B46">
        <v>29</v>
      </c>
    </row>
    <row r="47" spans="1:8" ht="46" customHeight="1">
      <c r="A47" t="s">
        <v>33</v>
      </c>
      <c r="B47">
        <v>85</v>
      </c>
      <c r="C47" s="11" t="s">
        <v>1</v>
      </c>
      <c r="D47">
        <f>SUM(B47:B49)</f>
        <v>103</v>
      </c>
    </row>
    <row r="48" spans="1:8">
      <c r="B48">
        <v>17</v>
      </c>
      <c r="C48" s="11" t="s">
        <v>28</v>
      </c>
      <c r="D48" s="5">
        <v>1.3888888888888889E-4</v>
      </c>
    </row>
    <row r="49" spans="1:4">
      <c r="B49">
        <v>1</v>
      </c>
      <c r="C49" s="11" t="s">
        <v>29</v>
      </c>
      <c r="D49">
        <v>12</v>
      </c>
    </row>
    <row r="50" spans="1:4">
      <c r="C50" s="11" t="s">
        <v>18</v>
      </c>
      <c r="D50">
        <f>D47/D49</f>
        <v>8.5833333333333339</v>
      </c>
    </row>
    <row r="51" spans="1:4" ht="46" customHeight="1">
      <c r="A51" t="s">
        <v>34</v>
      </c>
      <c r="B51">
        <v>40</v>
      </c>
      <c r="C51" s="11" t="s">
        <v>1</v>
      </c>
      <c r="D51">
        <f>SUM(B51:B53)</f>
        <v>100</v>
      </c>
    </row>
    <row r="52" spans="1:4">
      <c r="B52">
        <v>37</v>
      </c>
      <c r="C52" s="11" t="s">
        <v>28</v>
      </c>
      <c r="D52" s="5">
        <v>1.0416666666666667E-4</v>
      </c>
    </row>
    <row r="53" spans="1:4">
      <c r="B53">
        <v>23</v>
      </c>
      <c r="C53" s="11" t="s">
        <v>29</v>
      </c>
      <c r="D53">
        <v>9</v>
      </c>
    </row>
    <row r="54" spans="1:4">
      <c r="C54" s="11" t="s">
        <v>18</v>
      </c>
      <c r="D54">
        <f>D51/D53</f>
        <v>11.111111111111111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Dallas Hollis</dc:creator>
  <cp:lastModifiedBy>Dallas Hollis</cp:lastModifiedBy>
  <dcterms:created xsi:type="dcterms:W3CDTF">2016-08-03T15:01:45Z</dcterms:created>
  <dcterms:modified xsi:type="dcterms:W3CDTF">2016-08-09T23:35:08Z</dcterms:modified>
</cp:coreProperties>
</file>