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150" windowWidth="22785" windowHeight="10905" activeTab="1"/>
  </bookViews>
  <sheets>
    <sheet name="SeaFET" sheetId="10" r:id="rId1"/>
    <sheet name="SeapHOx" sheetId="8" r:id="rId2"/>
    <sheet name="underway durafet" sheetId="6" r:id="rId3"/>
    <sheet name="FigForManual" sheetId="3" r:id="rId4"/>
    <sheet name="Sheet1" sheetId="7" r:id="rId5"/>
  </sheets>
  <calcPr calcId="145621"/>
</workbook>
</file>

<file path=xl/calcChain.xml><?xml version="1.0" encoding="utf-8"?>
<calcChain xmlns="http://schemas.openxmlformats.org/spreadsheetml/2006/main">
  <c r="B11" i="10" l="1"/>
  <c r="O125" i="10"/>
  <c r="J125" i="10"/>
  <c r="P125" i="10"/>
  <c r="I125" i="10"/>
  <c r="H125" i="10"/>
  <c r="N125" i="10"/>
  <c r="F125" i="10"/>
  <c r="L125" i="10"/>
  <c r="E125" i="10"/>
  <c r="K125" i="10"/>
  <c r="N124" i="10"/>
  <c r="J124" i="10"/>
  <c r="P124" i="10"/>
  <c r="I124" i="10"/>
  <c r="O124" i="10"/>
  <c r="H124" i="10"/>
  <c r="F124" i="10"/>
  <c r="E124" i="10"/>
  <c r="K124" i="10"/>
  <c r="P123" i="10"/>
  <c r="J123" i="10"/>
  <c r="I123" i="10"/>
  <c r="O123" i="10"/>
  <c r="H123" i="10"/>
  <c r="N123" i="10"/>
  <c r="F123" i="10"/>
  <c r="L123" i="10"/>
  <c r="E123" i="10"/>
  <c r="K123" i="10"/>
  <c r="P122" i="10"/>
  <c r="O122" i="10"/>
  <c r="J122" i="10"/>
  <c r="I122" i="10"/>
  <c r="H122" i="10"/>
  <c r="N122" i="10"/>
  <c r="F122" i="10"/>
  <c r="G122" i="10"/>
  <c r="M122" i="10"/>
  <c r="E122" i="10"/>
  <c r="K122" i="10"/>
  <c r="K121" i="10"/>
  <c r="J121" i="10"/>
  <c r="P121" i="10"/>
  <c r="I121" i="10"/>
  <c r="O121" i="10"/>
  <c r="H121" i="10"/>
  <c r="N121" i="10"/>
  <c r="F121" i="10"/>
  <c r="L121" i="10"/>
  <c r="E121" i="10"/>
  <c r="N120" i="10"/>
  <c r="J120" i="10"/>
  <c r="P120" i="10"/>
  <c r="I120" i="10"/>
  <c r="O120" i="10"/>
  <c r="H120" i="10"/>
  <c r="F120" i="10"/>
  <c r="E120" i="10"/>
  <c r="K120" i="10"/>
  <c r="P119" i="10"/>
  <c r="J119" i="10"/>
  <c r="I119" i="10"/>
  <c r="O119" i="10"/>
  <c r="H119" i="10"/>
  <c r="N119" i="10"/>
  <c r="F119" i="10"/>
  <c r="L119" i="10"/>
  <c r="E119" i="10"/>
  <c r="K119" i="10"/>
  <c r="P118" i="10"/>
  <c r="O118" i="10"/>
  <c r="K118" i="10"/>
  <c r="J118" i="10"/>
  <c r="I118" i="10"/>
  <c r="H118" i="10"/>
  <c r="N118" i="10"/>
  <c r="F118" i="10"/>
  <c r="G118" i="10"/>
  <c r="M118" i="10"/>
  <c r="E118" i="10"/>
  <c r="K117" i="10"/>
  <c r="J117" i="10"/>
  <c r="P117" i="10"/>
  <c r="I117" i="10"/>
  <c r="O117" i="10"/>
  <c r="H117" i="10"/>
  <c r="N117" i="10"/>
  <c r="G117" i="10"/>
  <c r="M117" i="10"/>
  <c r="F117" i="10"/>
  <c r="L117" i="10"/>
  <c r="E117" i="10"/>
  <c r="N116" i="10"/>
  <c r="J116" i="10"/>
  <c r="P116" i="10"/>
  <c r="I116" i="10"/>
  <c r="O116" i="10"/>
  <c r="H116" i="10"/>
  <c r="F116" i="10"/>
  <c r="E116" i="10"/>
  <c r="K116" i="10"/>
  <c r="P115" i="10"/>
  <c r="J115" i="10"/>
  <c r="I115" i="10"/>
  <c r="O115" i="10"/>
  <c r="H115" i="10"/>
  <c r="N115" i="10"/>
  <c r="F115" i="10"/>
  <c r="L115" i="10"/>
  <c r="E115" i="10"/>
  <c r="K115" i="10"/>
  <c r="P114" i="10"/>
  <c r="O114" i="10"/>
  <c r="J114" i="10"/>
  <c r="I114" i="10"/>
  <c r="H114" i="10"/>
  <c r="N114" i="10"/>
  <c r="F114" i="10"/>
  <c r="G114" i="10"/>
  <c r="M114" i="10"/>
  <c r="E114" i="10"/>
  <c r="K114" i="10"/>
  <c r="O113" i="10"/>
  <c r="N113" i="10"/>
  <c r="J113" i="10"/>
  <c r="P113" i="10"/>
  <c r="I113" i="10"/>
  <c r="H113" i="10"/>
  <c r="F113" i="10"/>
  <c r="L113" i="10"/>
  <c r="E113" i="10"/>
  <c r="K113" i="10"/>
  <c r="N112" i="10"/>
  <c r="J112" i="10"/>
  <c r="P112" i="10"/>
  <c r="I112" i="10"/>
  <c r="O112" i="10"/>
  <c r="H112" i="10"/>
  <c r="F112" i="10"/>
  <c r="E112" i="10"/>
  <c r="K112" i="10"/>
  <c r="P111" i="10"/>
  <c r="J111" i="10"/>
  <c r="I111" i="10"/>
  <c r="O111" i="10"/>
  <c r="H111" i="10"/>
  <c r="N111" i="10"/>
  <c r="F111" i="10"/>
  <c r="L111" i="10"/>
  <c r="E111" i="10"/>
  <c r="K111" i="10"/>
  <c r="P110" i="10"/>
  <c r="O110" i="10"/>
  <c r="K110" i="10"/>
  <c r="J110" i="10"/>
  <c r="I110" i="10"/>
  <c r="H110" i="10"/>
  <c r="N110" i="10"/>
  <c r="F110" i="10"/>
  <c r="G110" i="10"/>
  <c r="M110" i="10"/>
  <c r="E110" i="10"/>
  <c r="K109" i="10"/>
  <c r="J109" i="10"/>
  <c r="P109" i="10"/>
  <c r="I109" i="10"/>
  <c r="O109" i="10"/>
  <c r="H109" i="10"/>
  <c r="N109" i="10"/>
  <c r="G109" i="10"/>
  <c r="M109" i="10"/>
  <c r="F109" i="10"/>
  <c r="L109" i="10"/>
  <c r="E109" i="10"/>
  <c r="N108" i="10"/>
  <c r="J108" i="10"/>
  <c r="P108" i="10"/>
  <c r="I108" i="10"/>
  <c r="O108" i="10"/>
  <c r="H108" i="10"/>
  <c r="F108" i="10"/>
  <c r="E108" i="10"/>
  <c r="K108" i="10"/>
  <c r="P107" i="10"/>
  <c r="J107" i="10"/>
  <c r="I107" i="10"/>
  <c r="O107" i="10"/>
  <c r="H107" i="10"/>
  <c r="N107" i="10"/>
  <c r="F107" i="10"/>
  <c r="L107" i="10"/>
  <c r="E107" i="10"/>
  <c r="K107" i="10"/>
  <c r="P106" i="10"/>
  <c r="J106" i="10"/>
  <c r="I106" i="10"/>
  <c r="O106" i="10"/>
  <c r="H106" i="10"/>
  <c r="N106" i="10"/>
  <c r="F106" i="10"/>
  <c r="L106" i="10"/>
  <c r="E106" i="10"/>
  <c r="K106" i="10"/>
  <c r="K105" i="10"/>
  <c r="J105" i="10"/>
  <c r="P105" i="10"/>
  <c r="I105" i="10"/>
  <c r="O105" i="10"/>
  <c r="H105" i="10"/>
  <c r="N105" i="10"/>
  <c r="F105" i="10"/>
  <c r="L105" i="10"/>
  <c r="E105" i="10"/>
  <c r="N104" i="10"/>
  <c r="J104" i="10"/>
  <c r="P104" i="10"/>
  <c r="I104" i="10"/>
  <c r="O104" i="10"/>
  <c r="H104" i="10"/>
  <c r="F104" i="10"/>
  <c r="E104" i="10"/>
  <c r="K104" i="10"/>
  <c r="P103" i="10"/>
  <c r="J103" i="10"/>
  <c r="I103" i="10"/>
  <c r="O103" i="10"/>
  <c r="H103" i="10"/>
  <c r="N103" i="10"/>
  <c r="F103" i="10"/>
  <c r="L103" i="10"/>
  <c r="E103" i="10"/>
  <c r="K103" i="10"/>
  <c r="P102" i="10"/>
  <c r="K102" i="10"/>
  <c r="J102" i="10"/>
  <c r="I102" i="10"/>
  <c r="O102" i="10"/>
  <c r="H102" i="10"/>
  <c r="N102" i="10"/>
  <c r="F102" i="10"/>
  <c r="G102" i="10"/>
  <c r="M102" i="10"/>
  <c r="E102" i="10"/>
  <c r="O101" i="10"/>
  <c r="N101" i="10"/>
  <c r="J101" i="10"/>
  <c r="P101" i="10"/>
  <c r="I101" i="10"/>
  <c r="H101" i="10"/>
  <c r="F101" i="10"/>
  <c r="L101" i="10"/>
  <c r="E101" i="10"/>
  <c r="K101" i="10"/>
  <c r="J100" i="10"/>
  <c r="P100" i="10"/>
  <c r="I100" i="10"/>
  <c r="O100" i="10"/>
  <c r="H100" i="10"/>
  <c r="N100" i="10"/>
  <c r="F100" i="10"/>
  <c r="G100" i="10"/>
  <c r="M100" i="10"/>
  <c r="E100" i="10"/>
  <c r="K100" i="10"/>
  <c r="P99" i="10"/>
  <c r="L99" i="10"/>
  <c r="K99" i="10"/>
  <c r="J99" i="10"/>
  <c r="I99" i="10"/>
  <c r="O99" i="10"/>
  <c r="H99" i="10"/>
  <c r="N99" i="10"/>
  <c r="F99" i="10"/>
  <c r="G99" i="10"/>
  <c r="M99" i="10"/>
  <c r="E99" i="10"/>
  <c r="P98" i="10"/>
  <c r="J98" i="10"/>
  <c r="I98" i="10"/>
  <c r="O98" i="10"/>
  <c r="H98" i="10"/>
  <c r="N98" i="10"/>
  <c r="F98" i="10"/>
  <c r="L98" i="10"/>
  <c r="E98" i="10"/>
  <c r="K98" i="10"/>
  <c r="N97" i="10"/>
  <c r="J97" i="10"/>
  <c r="P97" i="10"/>
  <c r="I97" i="10"/>
  <c r="O97" i="10"/>
  <c r="H97" i="10"/>
  <c r="F97" i="10"/>
  <c r="L97" i="10"/>
  <c r="E97" i="10"/>
  <c r="K97" i="10"/>
  <c r="J96" i="10"/>
  <c r="P96" i="10"/>
  <c r="I96" i="10"/>
  <c r="O96" i="10"/>
  <c r="H96" i="10"/>
  <c r="N96" i="10"/>
  <c r="F96" i="10"/>
  <c r="G96" i="10"/>
  <c r="M96" i="10"/>
  <c r="E96" i="10"/>
  <c r="K96" i="10"/>
  <c r="P95" i="10"/>
  <c r="J95" i="10"/>
  <c r="I95" i="10"/>
  <c r="O95" i="10"/>
  <c r="H95" i="10"/>
  <c r="N95" i="10"/>
  <c r="F95" i="10"/>
  <c r="G95" i="10"/>
  <c r="M95" i="10"/>
  <c r="E95" i="10"/>
  <c r="K95" i="10"/>
  <c r="O94" i="10"/>
  <c r="N94" i="10"/>
  <c r="J94" i="10"/>
  <c r="P94" i="10"/>
  <c r="I94" i="10"/>
  <c r="H94" i="10"/>
  <c r="F94" i="10"/>
  <c r="L94" i="10"/>
  <c r="E94" i="10"/>
  <c r="K94" i="10"/>
  <c r="N93" i="10"/>
  <c r="J93" i="10"/>
  <c r="P93" i="10"/>
  <c r="I93" i="10"/>
  <c r="O93" i="10"/>
  <c r="H93" i="10"/>
  <c r="F93" i="10"/>
  <c r="E93" i="10"/>
  <c r="K93" i="10"/>
  <c r="J92" i="10"/>
  <c r="P92" i="10"/>
  <c r="I92" i="10"/>
  <c r="O92" i="10"/>
  <c r="H92" i="10"/>
  <c r="N92" i="10"/>
  <c r="F92" i="10"/>
  <c r="E92" i="10"/>
  <c r="K92" i="10"/>
  <c r="J91" i="10"/>
  <c r="P91" i="10"/>
  <c r="I91" i="10"/>
  <c r="O91" i="10"/>
  <c r="H91" i="10"/>
  <c r="N91" i="10"/>
  <c r="F91" i="10"/>
  <c r="L91" i="10"/>
  <c r="E91" i="10"/>
  <c r="K91" i="10"/>
  <c r="P90" i="10"/>
  <c r="J90" i="10"/>
  <c r="I90" i="10"/>
  <c r="O90" i="10"/>
  <c r="H90" i="10"/>
  <c r="N90" i="10"/>
  <c r="F90" i="10"/>
  <c r="G90" i="10"/>
  <c r="M90" i="10"/>
  <c r="E90" i="10"/>
  <c r="K90" i="10"/>
  <c r="P89" i="10"/>
  <c r="L89" i="10"/>
  <c r="K89" i="10"/>
  <c r="J89" i="10"/>
  <c r="I89" i="10"/>
  <c r="O89" i="10"/>
  <c r="H89" i="10"/>
  <c r="N89" i="10"/>
  <c r="G89" i="10"/>
  <c r="M89" i="10"/>
  <c r="F89" i="10"/>
  <c r="E89" i="10"/>
  <c r="O88" i="10"/>
  <c r="N88" i="10"/>
  <c r="J88" i="10"/>
  <c r="P88" i="10"/>
  <c r="I88" i="10"/>
  <c r="H88" i="10"/>
  <c r="F88" i="10"/>
  <c r="E88" i="10"/>
  <c r="K88" i="10"/>
  <c r="N87" i="10"/>
  <c r="J87" i="10"/>
  <c r="P87" i="10"/>
  <c r="I87" i="10"/>
  <c r="O87" i="10"/>
  <c r="H87" i="10"/>
  <c r="F87" i="10"/>
  <c r="L87" i="10"/>
  <c r="E87" i="10"/>
  <c r="K87" i="10"/>
  <c r="P86" i="10"/>
  <c r="J86" i="10"/>
  <c r="I86" i="10"/>
  <c r="O86" i="10"/>
  <c r="H86" i="10"/>
  <c r="N86" i="10"/>
  <c r="F86" i="10"/>
  <c r="G86" i="10"/>
  <c r="M86" i="10"/>
  <c r="E86" i="10"/>
  <c r="K86" i="10"/>
  <c r="P85" i="10"/>
  <c r="O85" i="10"/>
  <c r="K85" i="10"/>
  <c r="J85" i="10"/>
  <c r="I85" i="10"/>
  <c r="H85" i="10"/>
  <c r="N85" i="10"/>
  <c r="F85" i="10"/>
  <c r="G85" i="10"/>
  <c r="M85" i="10"/>
  <c r="E85" i="10"/>
  <c r="K84" i="10"/>
  <c r="J84" i="10"/>
  <c r="P84" i="10"/>
  <c r="I84" i="10"/>
  <c r="O84" i="10"/>
  <c r="H84" i="10"/>
  <c r="N84" i="10"/>
  <c r="F84" i="10"/>
  <c r="E84" i="10"/>
  <c r="N83" i="10"/>
  <c r="J83" i="10"/>
  <c r="P83" i="10"/>
  <c r="I83" i="10"/>
  <c r="O83" i="10"/>
  <c r="H83" i="10"/>
  <c r="F83" i="10"/>
  <c r="L83" i="10"/>
  <c r="E83" i="10"/>
  <c r="K83" i="10"/>
  <c r="P82" i="10"/>
  <c r="J82" i="10"/>
  <c r="I82" i="10"/>
  <c r="O82" i="10"/>
  <c r="H82" i="10"/>
  <c r="N82" i="10"/>
  <c r="F82" i="10"/>
  <c r="G82" i="10"/>
  <c r="M82" i="10"/>
  <c r="E82" i="10"/>
  <c r="K82" i="10"/>
  <c r="P81" i="10"/>
  <c r="O81" i="10"/>
  <c r="J81" i="10"/>
  <c r="I81" i="10"/>
  <c r="H81" i="10"/>
  <c r="N81" i="10"/>
  <c r="F81" i="10"/>
  <c r="L81" i="10"/>
  <c r="E81" i="10"/>
  <c r="K81" i="10"/>
  <c r="N80" i="10"/>
  <c r="J80" i="10"/>
  <c r="P80" i="10"/>
  <c r="I80" i="10"/>
  <c r="O80" i="10"/>
  <c r="H80" i="10"/>
  <c r="F80" i="10"/>
  <c r="E80" i="10"/>
  <c r="K80" i="10"/>
  <c r="N79" i="10"/>
  <c r="J79" i="10"/>
  <c r="P79" i="10"/>
  <c r="I79" i="10"/>
  <c r="O79" i="10"/>
  <c r="H79" i="10"/>
  <c r="F79" i="10"/>
  <c r="L79" i="10"/>
  <c r="E79" i="10"/>
  <c r="K79" i="10"/>
  <c r="P78" i="10"/>
  <c r="J78" i="10"/>
  <c r="I78" i="10"/>
  <c r="O78" i="10"/>
  <c r="H78" i="10"/>
  <c r="N78" i="10"/>
  <c r="F78" i="10"/>
  <c r="G78" i="10"/>
  <c r="M78" i="10"/>
  <c r="E78" i="10"/>
  <c r="K78" i="10"/>
  <c r="P77" i="10"/>
  <c r="J77" i="10"/>
  <c r="I77" i="10"/>
  <c r="O77" i="10"/>
  <c r="H77" i="10"/>
  <c r="N77" i="10"/>
  <c r="F77" i="10"/>
  <c r="G77" i="10"/>
  <c r="M77" i="10"/>
  <c r="E77" i="10"/>
  <c r="K77" i="10"/>
  <c r="O76" i="10"/>
  <c r="J76" i="10"/>
  <c r="P76" i="10"/>
  <c r="I76" i="10"/>
  <c r="H76" i="10"/>
  <c r="N76" i="10"/>
  <c r="F76" i="10"/>
  <c r="L76" i="10"/>
  <c r="E76" i="10"/>
  <c r="K76" i="10"/>
  <c r="N75" i="10"/>
  <c r="J75" i="10"/>
  <c r="P75" i="10"/>
  <c r="I75" i="10"/>
  <c r="O75" i="10"/>
  <c r="H75" i="10"/>
  <c r="F75" i="10"/>
  <c r="E75" i="10"/>
  <c r="K75" i="10"/>
  <c r="P74" i="10"/>
  <c r="J74" i="10"/>
  <c r="I74" i="10"/>
  <c r="O74" i="10"/>
  <c r="H74" i="10"/>
  <c r="N74" i="10"/>
  <c r="F74" i="10"/>
  <c r="G74" i="10"/>
  <c r="M74" i="10"/>
  <c r="E74" i="10"/>
  <c r="K74" i="10"/>
  <c r="P73" i="10"/>
  <c r="K73" i="10"/>
  <c r="J73" i="10"/>
  <c r="I73" i="10"/>
  <c r="O73" i="10"/>
  <c r="H73" i="10"/>
  <c r="N73" i="10"/>
  <c r="F73" i="10"/>
  <c r="L73" i="10"/>
  <c r="E73" i="10"/>
  <c r="P72" i="10"/>
  <c r="J72" i="10"/>
  <c r="I72" i="10"/>
  <c r="O72" i="10"/>
  <c r="H72" i="10"/>
  <c r="N72" i="10"/>
  <c r="F72" i="10"/>
  <c r="L72" i="10"/>
  <c r="E72" i="10"/>
  <c r="K72" i="10"/>
  <c r="N71" i="10"/>
  <c r="J71" i="10"/>
  <c r="P71" i="10"/>
  <c r="I71" i="10"/>
  <c r="O71" i="10"/>
  <c r="H71" i="10"/>
  <c r="F71" i="10"/>
  <c r="L71" i="10"/>
  <c r="E71" i="10"/>
  <c r="K71" i="10"/>
  <c r="J70" i="10"/>
  <c r="P70" i="10"/>
  <c r="I70" i="10"/>
  <c r="O70" i="10"/>
  <c r="H70" i="10"/>
  <c r="N70" i="10"/>
  <c r="F70" i="10"/>
  <c r="G70" i="10"/>
  <c r="M70" i="10"/>
  <c r="E70" i="10"/>
  <c r="K70" i="10"/>
  <c r="P69" i="10"/>
  <c r="J69" i="10"/>
  <c r="I69" i="10"/>
  <c r="O69" i="10"/>
  <c r="H69" i="10"/>
  <c r="N69" i="10"/>
  <c r="F69" i="10"/>
  <c r="L69" i="10"/>
  <c r="E69" i="10"/>
  <c r="K69" i="10"/>
  <c r="K68" i="10"/>
  <c r="J68" i="10"/>
  <c r="P68" i="10"/>
  <c r="I68" i="10"/>
  <c r="O68" i="10"/>
  <c r="H68" i="10"/>
  <c r="N68" i="10"/>
  <c r="F68" i="10"/>
  <c r="E68" i="10"/>
  <c r="K67" i="10"/>
  <c r="J67" i="10"/>
  <c r="P67" i="10"/>
  <c r="I67" i="10"/>
  <c r="O67" i="10"/>
  <c r="H67" i="10"/>
  <c r="N67" i="10"/>
  <c r="F67" i="10"/>
  <c r="L67" i="10"/>
  <c r="E67" i="10"/>
  <c r="O66" i="10"/>
  <c r="N66" i="10"/>
  <c r="J66" i="10"/>
  <c r="P66" i="10"/>
  <c r="I66" i="10"/>
  <c r="H66" i="10"/>
  <c r="F66" i="10"/>
  <c r="L66" i="10"/>
  <c r="E66" i="10"/>
  <c r="K66" i="10"/>
  <c r="J65" i="10"/>
  <c r="P65" i="10"/>
  <c r="I65" i="10"/>
  <c r="O65" i="10"/>
  <c r="H65" i="10"/>
  <c r="N65" i="10"/>
  <c r="F65" i="10"/>
  <c r="E65" i="10"/>
  <c r="K65" i="10"/>
  <c r="P64" i="10"/>
  <c r="J64" i="10"/>
  <c r="I64" i="10"/>
  <c r="O64" i="10"/>
  <c r="H64" i="10"/>
  <c r="N64" i="10"/>
  <c r="F64" i="10"/>
  <c r="G64" i="10"/>
  <c r="M64" i="10"/>
  <c r="E64" i="10"/>
  <c r="K64" i="10"/>
  <c r="P63" i="10"/>
  <c r="O63" i="10"/>
  <c r="J63" i="10"/>
  <c r="I63" i="10"/>
  <c r="H63" i="10"/>
  <c r="N63" i="10"/>
  <c r="F63" i="10"/>
  <c r="G63" i="10"/>
  <c r="M63" i="10"/>
  <c r="E63" i="10"/>
  <c r="K63" i="10"/>
  <c r="N62" i="10"/>
  <c r="J62" i="10"/>
  <c r="P62" i="10"/>
  <c r="I62" i="10"/>
  <c r="O62" i="10"/>
  <c r="H62" i="10"/>
  <c r="F62" i="10"/>
  <c r="L62" i="10"/>
  <c r="E62" i="10"/>
  <c r="K62" i="10"/>
  <c r="N61" i="10"/>
  <c r="J61" i="10"/>
  <c r="P61" i="10"/>
  <c r="I61" i="10"/>
  <c r="O61" i="10"/>
  <c r="H61" i="10"/>
  <c r="F61" i="10"/>
  <c r="E61" i="10"/>
  <c r="K61" i="10"/>
  <c r="P60" i="10"/>
  <c r="J60" i="10"/>
  <c r="I60" i="10"/>
  <c r="O60" i="10"/>
  <c r="H60" i="10"/>
  <c r="N60" i="10"/>
  <c r="F60" i="10"/>
  <c r="G60" i="10"/>
  <c r="M60" i="10"/>
  <c r="E60" i="10"/>
  <c r="K60" i="10"/>
  <c r="P59" i="10"/>
  <c r="J59" i="10"/>
  <c r="I59" i="10"/>
  <c r="O59" i="10"/>
  <c r="H59" i="10"/>
  <c r="N59" i="10"/>
  <c r="F59" i="10"/>
  <c r="L59" i="10"/>
  <c r="E59" i="10"/>
  <c r="K59" i="10"/>
  <c r="K58" i="10"/>
  <c r="J58" i="10"/>
  <c r="P58" i="10"/>
  <c r="I58" i="10"/>
  <c r="O58" i="10"/>
  <c r="H58" i="10"/>
  <c r="N58" i="10"/>
  <c r="F58" i="10"/>
  <c r="L58" i="10"/>
  <c r="E58" i="10"/>
  <c r="N57" i="10"/>
  <c r="J57" i="10"/>
  <c r="P57" i="10"/>
  <c r="I57" i="10"/>
  <c r="O57" i="10"/>
  <c r="H57" i="10"/>
  <c r="F57" i="10"/>
  <c r="E57" i="10"/>
  <c r="K57" i="10"/>
  <c r="P56" i="10"/>
  <c r="J56" i="10"/>
  <c r="I56" i="10"/>
  <c r="O56" i="10"/>
  <c r="H56" i="10"/>
  <c r="N56" i="10"/>
  <c r="F56" i="10"/>
  <c r="G56" i="10"/>
  <c r="M56" i="10"/>
  <c r="E56" i="10"/>
  <c r="K56" i="10"/>
  <c r="P55" i="10"/>
  <c r="K55" i="10"/>
  <c r="J55" i="10"/>
  <c r="I55" i="10"/>
  <c r="O55" i="10"/>
  <c r="H55" i="10"/>
  <c r="N55" i="10"/>
  <c r="F55" i="10"/>
  <c r="L55" i="10"/>
  <c r="E55" i="10"/>
  <c r="K54" i="10"/>
  <c r="J54" i="10"/>
  <c r="P54" i="10"/>
  <c r="I54" i="10"/>
  <c r="O54" i="10"/>
  <c r="H54" i="10"/>
  <c r="N54" i="10"/>
  <c r="F54" i="10"/>
  <c r="L54" i="10"/>
  <c r="E54" i="10"/>
  <c r="J53" i="10"/>
  <c r="P53" i="10"/>
  <c r="I53" i="10"/>
  <c r="O53" i="10"/>
  <c r="H53" i="10"/>
  <c r="N53" i="10"/>
  <c r="F53" i="10"/>
  <c r="E53" i="10"/>
  <c r="K53" i="10"/>
  <c r="P52" i="10"/>
  <c r="J52" i="10"/>
  <c r="I52" i="10"/>
  <c r="O52" i="10"/>
  <c r="H52" i="10"/>
  <c r="N52" i="10"/>
  <c r="F52" i="10"/>
  <c r="G52" i="10"/>
  <c r="M52" i="10"/>
  <c r="E52" i="10"/>
  <c r="K52" i="10"/>
  <c r="P51" i="10"/>
  <c r="L51" i="10"/>
  <c r="K51" i="10"/>
  <c r="J51" i="10"/>
  <c r="I51" i="10"/>
  <c r="O51" i="10"/>
  <c r="H51" i="10"/>
  <c r="N51" i="10"/>
  <c r="G51" i="10"/>
  <c r="M51" i="10"/>
  <c r="F51" i="10"/>
  <c r="E51" i="10"/>
  <c r="O50" i="10"/>
  <c r="N50" i="10"/>
  <c r="J50" i="10"/>
  <c r="P50" i="10"/>
  <c r="I50" i="10"/>
  <c r="H50" i="10"/>
  <c r="F50" i="10"/>
  <c r="L50" i="10"/>
  <c r="E50" i="10"/>
  <c r="K50" i="10"/>
  <c r="N49" i="10"/>
  <c r="J49" i="10"/>
  <c r="P49" i="10"/>
  <c r="I49" i="10"/>
  <c r="O49" i="10"/>
  <c r="H49" i="10"/>
  <c r="F49" i="10"/>
  <c r="E49" i="10"/>
  <c r="K49" i="10"/>
  <c r="P48" i="10"/>
  <c r="J48" i="10"/>
  <c r="I48" i="10"/>
  <c r="O48" i="10"/>
  <c r="H48" i="10"/>
  <c r="N48" i="10"/>
  <c r="F48" i="10"/>
  <c r="G48" i="10"/>
  <c r="M48" i="10"/>
  <c r="E48" i="10"/>
  <c r="K48" i="10"/>
  <c r="P47" i="10"/>
  <c r="O47" i="10"/>
  <c r="J47" i="10"/>
  <c r="I47" i="10"/>
  <c r="H47" i="10"/>
  <c r="N47" i="10"/>
  <c r="F47" i="10"/>
  <c r="G47" i="10"/>
  <c r="M47" i="10"/>
  <c r="E47" i="10"/>
  <c r="K47" i="10"/>
  <c r="O46" i="10"/>
  <c r="N46" i="10"/>
  <c r="J46" i="10"/>
  <c r="P46" i="10"/>
  <c r="I46" i="10"/>
  <c r="H46" i="10"/>
  <c r="F46" i="10"/>
  <c r="L46" i="10"/>
  <c r="E46" i="10"/>
  <c r="K46" i="10"/>
  <c r="J45" i="10"/>
  <c r="P45" i="10"/>
  <c r="I45" i="10"/>
  <c r="O45" i="10"/>
  <c r="H45" i="10"/>
  <c r="N45" i="10"/>
  <c r="F45" i="10"/>
  <c r="E45" i="10"/>
  <c r="K45" i="10"/>
  <c r="P44" i="10"/>
  <c r="J44" i="10"/>
  <c r="I44" i="10"/>
  <c r="O44" i="10"/>
  <c r="H44" i="10"/>
  <c r="N44" i="10"/>
  <c r="F44" i="10"/>
  <c r="G44" i="10"/>
  <c r="M44" i="10"/>
  <c r="E44" i="10"/>
  <c r="K44" i="10"/>
  <c r="P43" i="10"/>
  <c r="L43" i="10"/>
  <c r="K43" i="10"/>
  <c r="J43" i="10"/>
  <c r="I43" i="10"/>
  <c r="O43" i="10"/>
  <c r="H43" i="10"/>
  <c r="N43" i="10"/>
  <c r="G43" i="10"/>
  <c r="M43" i="10"/>
  <c r="F43" i="10"/>
  <c r="E43" i="10"/>
  <c r="O42" i="10"/>
  <c r="K42" i="10"/>
  <c r="J42" i="10"/>
  <c r="P42" i="10"/>
  <c r="I42" i="10"/>
  <c r="H42" i="10"/>
  <c r="N42" i="10"/>
  <c r="G42" i="10"/>
  <c r="M42" i="10"/>
  <c r="F42" i="10"/>
  <c r="L42" i="10"/>
  <c r="E42" i="10"/>
  <c r="N41" i="10"/>
  <c r="J41" i="10"/>
  <c r="P41" i="10"/>
  <c r="I41" i="10"/>
  <c r="O41" i="10"/>
  <c r="H41" i="10"/>
  <c r="F41" i="10"/>
  <c r="L41" i="10"/>
  <c r="E41" i="10"/>
  <c r="K41" i="10"/>
  <c r="J40" i="10"/>
  <c r="P40" i="10"/>
  <c r="I40" i="10"/>
  <c r="O40" i="10"/>
  <c r="H40" i="10"/>
  <c r="N40" i="10"/>
  <c r="F40" i="10"/>
  <c r="L40" i="10"/>
  <c r="E40" i="10"/>
  <c r="K40" i="10"/>
  <c r="P39" i="10"/>
  <c r="J39" i="10"/>
  <c r="I39" i="10"/>
  <c r="O39" i="10"/>
  <c r="H39" i="10"/>
  <c r="N39" i="10"/>
  <c r="F39" i="10"/>
  <c r="G39" i="10"/>
  <c r="M39" i="10"/>
  <c r="E39" i="10"/>
  <c r="K39" i="10"/>
  <c r="P38" i="10"/>
  <c r="K38" i="10"/>
  <c r="J38" i="10"/>
  <c r="I38" i="10"/>
  <c r="O38" i="10"/>
  <c r="H38" i="10"/>
  <c r="N38" i="10"/>
  <c r="F38" i="10"/>
  <c r="L38" i="10"/>
  <c r="E38" i="10"/>
  <c r="O37" i="10"/>
  <c r="N37" i="10"/>
  <c r="J37" i="10"/>
  <c r="P37" i="10"/>
  <c r="I37" i="10"/>
  <c r="H37" i="10"/>
  <c r="F37" i="10"/>
  <c r="L37" i="10"/>
  <c r="E37" i="10"/>
  <c r="K37" i="10"/>
  <c r="J36" i="10"/>
  <c r="P36" i="10"/>
  <c r="I36" i="10"/>
  <c r="O36" i="10"/>
  <c r="H36" i="10"/>
  <c r="N36" i="10"/>
  <c r="F36" i="10"/>
  <c r="L36" i="10"/>
  <c r="E36" i="10"/>
  <c r="K36" i="10"/>
  <c r="P35" i="10"/>
  <c r="J35" i="10"/>
  <c r="I35" i="10"/>
  <c r="O35" i="10"/>
  <c r="H35" i="10"/>
  <c r="N35" i="10"/>
  <c r="F35" i="10"/>
  <c r="G35" i="10"/>
  <c r="M35" i="10"/>
  <c r="E35" i="10"/>
  <c r="K35" i="10"/>
  <c r="P34" i="10"/>
  <c r="O34" i="10"/>
  <c r="K34" i="10"/>
  <c r="J34" i="10"/>
  <c r="I34" i="10"/>
  <c r="H34" i="10"/>
  <c r="N34" i="10"/>
  <c r="F34" i="10"/>
  <c r="L34" i="10"/>
  <c r="E34" i="10"/>
  <c r="K33" i="10"/>
  <c r="J33" i="10"/>
  <c r="P33" i="10"/>
  <c r="I33" i="10"/>
  <c r="O33" i="10"/>
  <c r="H33" i="10"/>
  <c r="N33" i="10"/>
  <c r="F33" i="10"/>
  <c r="L33" i="10"/>
  <c r="E33" i="10"/>
  <c r="J32" i="10"/>
  <c r="P32" i="10"/>
  <c r="I32" i="10"/>
  <c r="O32" i="10"/>
  <c r="H32" i="10"/>
  <c r="N32" i="10"/>
  <c r="F32" i="10"/>
  <c r="L32" i="10"/>
  <c r="E32" i="10"/>
  <c r="K32" i="10"/>
  <c r="P31" i="10"/>
  <c r="J31" i="10"/>
  <c r="I31" i="10"/>
  <c r="O31" i="10"/>
  <c r="H31" i="10"/>
  <c r="N31" i="10"/>
  <c r="F31" i="10"/>
  <c r="G31" i="10"/>
  <c r="M31" i="10"/>
  <c r="E31" i="10"/>
  <c r="K31" i="10"/>
  <c r="P30" i="10"/>
  <c r="J30" i="10"/>
  <c r="I30" i="10"/>
  <c r="O30" i="10"/>
  <c r="H30" i="10"/>
  <c r="N30" i="10"/>
  <c r="F30" i="10"/>
  <c r="L30" i="10"/>
  <c r="E30" i="10"/>
  <c r="K30" i="10"/>
  <c r="O29" i="10"/>
  <c r="J29" i="10"/>
  <c r="P29" i="10"/>
  <c r="I29" i="10"/>
  <c r="H29" i="10"/>
  <c r="N29" i="10"/>
  <c r="F29" i="10"/>
  <c r="L29" i="10"/>
  <c r="E29" i="10"/>
  <c r="K29" i="10"/>
  <c r="N28" i="10"/>
  <c r="J28" i="10"/>
  <c r="P28" i="10"/>
  <c r="I28" i="10"/>
  <c r="O28" i="10"/>
  <c r="H28" i="10"/>
  <c r="F28" i="10"/>
  <c r="L28" i="10"/>
  <c r="E28" i="10"/>
  <c r="K28" i="10"/>
  <c r="J27" i="10"/>
  <c r="P27" i="10"/>
  <c r="I27" i="10"/>
  <c r="O27" i="10"/>
  <c r="H27" i="10"/>
  <c r="N27" i="10"/>
  <c r="F27" i="10"/>
  <c r="L27" i="10"/>
  <c r="E27" i="10"/>
  <c r="K27" i="10"/>
  <c r="N26" i="10"/>
  <c r="J26" i="10"/>
  <c r="P26" i="10"/>
  <c r="I26" i="10"/>
  <c r="O26" i="10"/>
  <c r="H26" i="10"/>
  <c r="F26" i="10"/>
  <c r="L26" i="10"/>
  <c r="E26" i="10"/>
  <c r="K26" i="10"/>
  <c r="N25" i="10"/>
  <c r="J25" i="10"/>
  <c r="P25" i="10"/>
  <c r="I25" i="10"/>
  <c r="O25" i="10"/>
  <c r="H25" i="10"/>
  <c r="F25" i="10"/>
  <c r="L25" i="10"/>
  <c r="E25" i="10"/>
  <c r="K25" i="10"/>
  <c r="P24" i="10"/>
  <c r="J24" i="10"/>
  <c r="I24" i="10"/>
  <c r="O24" i="10"/>
  <c r="H24" i="10"/>
  <c r="N24" i="10"/>
  <c r="F24" i="10"/>
  <c r="G24" i="10"/>
  <c r="M24" i="10"/>
  <c r="E24" i="10"/>
  <c r="K24" i="10"/>
  <c r="P23" i="10"/>
  <c r="L23" i="10"/>
  <c r="K23" i="10"/>
  <c r="J23" i="10"/>
  <c r="I23" i="10"/>
  <c r="O23" i="10"/>
  <c r="H23" i="10"/>
  <c r="N23" i="10"/>
  <c r="F23" i="10"/>
  <c r="G23" i="10"/>
  <c r="M23" i="10"/>
  <c r="E23" i="10"/>
  <c r="O22" i="10"/>
  <c r="J22" i="10"/>
  <c r="P22" i="10"/>
  <c r="I22" i="10"/>
  <c r="H22" i="10"/>
  <c r="N22" i="10"/>
  <c r="F22" i="10"/>
  <c r="L22" i="10"/>
  <c r="E22" i="10"/>
  <c r="K22" i="10"/>
  <c r="N21" i="10"/>
  <c r="J21" i="10"/>
  <c r="P21" i="10"/>
  <c r="I21" i="10"/>
  <c r="O21" i="10"/>
  <c r="H21" i="10"/>
  <c r="F21" i="10"/>
  <c r="L21" i="10"/>
  <c r="E21" i="10"/>
  <c r="K21" i="10"/>
  <c r="P20" i="10"/>
  <c r="J20" i="10"/>
  <c r="I20" i="10"/>
  <c r="O20" i="10"/>
  <c r="H20" i="10"/>
  <c r="N20" i="10"/>
  <c r="F20" i="10"/>
  <c r="G20" i="10"/>
  <c r="M20" i="10"/>
  <c r="E20" i="10"/>
  <c r="K20" i="10"/>
  <c r="P19" i="10"/>
  <c r="O19" i="10"/>
  <c r="K19" i="10"/>
  <c r="J19" i="10"/>
  <c r="I19" i="10"/>
  <c r="H19" i="10"/>
  <c r="N19" i="10"/>
  <c r="F19" i="10"/>
  <c r="L19" i="10"/>
  <c r="E19" i="10"/>
  <c r="K18" i="10"/>
  <c r="J18" i="10"/>
  <c r="P18" i="10"/>
  <c r="I18" i="10"/>
  <c r="O18" i="10"/>
  <c r="H18" i="10"/>
  <c r="N18" i="10"/>
  <c r="F18" i="10"/>
  <c r="L18" i="10"/>
  <c r="E18" i="10"/>
  <c r="N17" i="10"/>
  <c r="J17" i="10"/>
  <c r="P17" i="10"/>
  <c r="I17" i="10"/>
  <c r="O17" i="10"/>
  <c r="H17" i="10"/>
  <c r="F17" i="10"/>
  <c r="L17" i="10"/>
  <c r="E17" i="10"/>
  <c r="K17" i="10"/>
  <c r="P16" i="10"/>
  <c r="J16" i="10"/>
  <c r="I16" i="10"/>
  <c r="O16" i="10"/>
  <c r="H16" i="10"/>
  <c r="N16" i="10"/>
  <c r="F16" i="10"/>
  <c r="G16" i="10"/>
  <c r="M16" i="10"/>
  <c r="E16" i="10"/>
  <c r="K16" i="10"/>
  <c r="P15" i="10"/>
  <c r="O15" i="10"/>
  <c r="J15" i="10"/>
  <c r="I15" i="10"/>
  <c r="H15" i="10"/>
  <c r="N15" i="10"/>
  <c r="F15" i="10"/>
  <c r="L15" i="10"/>
  <c r="E15" i="10"/>
  <c r="K15" i="10"/>
  <c r="O14" i="10"/>
  <c r="N14" i="10"/>
  <c r="J14" i="10"/>
  <c r="P14" i="10"/>
  <c r="I14" i="10"/>
  <c r="H14" i="10"/>
  <c r="F14" i="10"/>
  <c r="L14" i="10"/>
  <c r="E14" i="10"/>
  <c r="K14" i="10"/>
  <c r="J13" i="10"/>
  <c r="P13" i="10"/>
  <c r="I13" i="10"/>
  <c r="O13" i="10"/>
  <c r="H13" i="10"/>
  <c r="N13" i="10"/>
  <c r="F13" i="10"/>
  <c r="L13" i="10"/>
  <c r="E13" i="10"/>
  <c r="K13" i="10"/>
  <c r="P12" i="10"/>
  <c r="J12" i="10"/>
  <c r="I12" i="10"/>
  <c r="O12" i="10"/>
  <c r="H12" i="10"/>
  <c r="N12" i="10"/>
  <c r="F12" i="10"/>
  <c r="G12" i="10"/>
  <c r="M12" i="10"/>
  <c r="E12" i="10"/>
  <c r="K12" i="10"/>
  <c r="P11" i="10"/>
  <c r="O11" i="10"/>
  <c r="J11" i="10"/>
  <c r="I11" i="10"/>
  <c r="H11" i="10"/>
  <c r="N11" i="10"/>
  <c r="F11" i="10"/>
  <c r="G11" i="10"/>
  <c r="M11" i="10"/>
  <c r="E11" i="10"/>
  <c r="K11" i="10"/>
  <c r="P10" i="10"/>
  <c r="L10" i="10"/>
  <c r="K10" i="10"/>
  <c r="J10" i="10"/>
  <c r="I10" i="10"/>
  <c r="O10" i="10"/>
  <c r="H10" i="10"/>
  <c r="N10" i="10"/>
  <c r="F10" i="10"/>
  <c r="G10" i="10"/>
  <c r="M10" i="10"/>
  <c r="E10" i="10"/>
  <c r="O9" i="10"/>
  <c r="J9" i="10"/>
  <c r="P9" i="10"/>
  <c r="I9" i="10"/>
  <c r="H9" i="10"/>
  <c r="N9" i="10"/>
  <c r="F9" i="10"/>
  <c r="E9" i="10"/>
  <c r="K9" i="10"/>
  <c r="B9" i="10"/>
  <c r="O8" i="10"/>
  <c r="J8" i="10"/>
  <c r="P8" i="10"/>
  <c r="I8" i="10"/>
  <c r="H8" i="10"/>
  <c r="N8" i="10"/>
  <c r="F8" i="10"/>
  <c r="E8" i="10"/>
  <c r="K8" i="10"/>
  <c r="N7" i="10"/>
  <c r="J7" i="10"/>
  <c r="P7" i="10"/>
  <c r="I7" i="10"/>
  <c r="O7" i="10"/>
  <c r="H7" i="10"/>
  <c r="F7" i="10"/>
  <c r="L7" i="10"/>
  <c r="E7" i="10"/>
  <c r="K7" i="10"/>
  <c r="L47" i="10"/>
  <c r="Q47" i="10"/>
  <c r="R47" i="10"/>
  <c r="S47" i="10"/>
  <c r="L11" i="10"/>
  <c r="G38" i="10"/>
  <c r="M38" i="10"/>
  <c r="Q38" i="10"/>
  <c r="R38" i="10"/>
  <c r="S38" i="10"/>
  <c r="G67" i="10"/>
  <c r="M67" i="10"/>
  <c r="Q67" i="10"/>
  <c r="R67" i="10"/>
  <c r="S67" i="10"/>
  <c r="L95" i="10"/>
  <c r="Q95" i="10"/>
  <c r="R95" i="10"/>
  <c r="S95" i="10"/>
  <c r="G54" i="10"/>
  <c r="M54" i="10"/>
  <c r="G73" i="10"/>
  <c r="M73" i="10"/>
  <c r="Q73" i="10"/>
  <c r="R73" i="10"/>
  <c r="S73" i="10"/>
  <c r="L77" i="10"/>
  <c r="Q77" i="10"/>
  <c r="R77" i="10"/>
  <c r="S77" i="10"/>
  <c r="L102" i="10"/>
  <c r="Q102" i="10"/>
  <c r="R102" i="10"/>
  <c r="S102" i="10"/>
  <c r="G107" i="10"/>
  <c r="M107" i="10"/>
  <c r="Q107" i="10"/>
  <c r="R107" i="10"/>
  <c r="S107" i="10"/>
  <c r="L63" i="10"/>
  <c r="Q63" i="10"/>
  <c r="R63" i="10"/>
  <c r="S63" i="10"/>
  <c r="L114" i="10"/>
  <c r="Q114" i="10"/>
  <c r="R114" i="10"/>
  <c r="S114" i="10"/>
  <c r="L64" i="10"/>
  <c r="Q64" i="10"/>
  <c r="R64" i="10"/>
  <c r="S64" i="10"/>
  <c r="L78" i="10"/>
  <c r="Q78" i="10"/>
  <c r="R78" i="10"/>
  <c r="S78" i="10"/>
  <c r="G19" i="10"/>
  <c r="M19" i="10"/>
  <c r="L24" i="10"/>
  <c r="Q24" i="10"/>
  <c r="R24" i="10"/>
  <c r="S24" i="10"/>
  <c r="G34" i="10"/>
  <c r="M34" i="10"/>
  <c r="Q34" i="10"/>
  <c r="R34" i="10"/>
  <c r="S34" i="10"/>
  <c r="G55" i="10"/>
  <c r="M55" i="10"/>
  <c r="Q55" i="10"/>
  <c r="R55" i="10"/>
  <c r="S55" i="10"/>
  <c r="G58" i="10"/>
  <c r="M58" i="10"/>
  <c r="G69" i="10"/>
  <c r="M69" i="10"/>
  <c r="Q69" i="10"/>
  <c r="R69" i="10"/>
  <c r="S69" i="10"/>
  <c r="G105" i="10"/>
  <c r="M105" i="10"/>
  <c r="Q105" i="10"/>
  <c r="R105" i="10"/>
  <c r="S105" i="10"/>
  <c r="L118" i="10"/>
  <c r="G15" i="10"/>
  <c r="M15" i="10"/>
  <c r="Q15" i="10"/>
  <c r="R15" i="10"/>
  <c r="S15" i="10"/>
  <c r="G30" i="10"/>
  <c r="M30" i="10"/>
  <c r="Q30" i="10"/>
  <c r="R30" i="10"/>
  <c r="S30" i="10"/>
  <c r="L35" i="10"/>
  <c r="Q35" i="10"/>
  <c r="R35" i="10"/>
  <c r="S35" i="10"/>
  <c r="G46" i="10"/>
  <c r="M46" i="10"/>
  <c r="Q46" i="10"/>
  <c r="R46" i="10"/>
  <c r="S46" i="10"/>
  <c r="L56" i="10"/>
  <c r="G59" i="10"/>
  <c r="M59" i="10"/>
  <c r="Q59" i="10"/>
  <c r="R59" i="10"/>
  <c r="S59" i="10"/>
  <c r="G62" i="10"/>
  <c r="M62" i="10"/>
  <c r="Q62" i="10"/>
  <c r="R62" i="10"/>
  <c r="S62" i="10"/>
  <c r="G72" i="10"/>
  <c r="M72" i="10"/>
  <c r="Q72" i="10"/>
  <c r="R72" i="10"/>
  <c r="S72" i="10"/>
  <c r="G76" i="10"/>
  <c r="M76" i="10"/>
  <c r="Q76" i="10"/>
  <c r="R76" i="10"/>
  <c r="S76" i="10"/>
  <c r="G81" i="10"/>
  <c r="M81" i="10"/>
  <c r="Q81" i="10"/>
  <c r="R81" i="10"/>
  <c r="S81" i="10"/>
  <c r="L85" i="10"/>
  <c r="L86" i="10"/>
  <c r="G98" i="10"/>
  <c r="M98" i="10"/>
  <c r="Q98" i="10"/>
  <c r="R98" i="10"/>
  <c r="S98" i="10"/>
  <c r="G103" i="10"/>
  <c r="M103" i="10"/>
  <c r="Q103" i="10"/>
  <c r="R103" i="10"/>
  <c r="S103" i="10"/>
  <c r="G106" i="10"/>
  <c r="M106" i="10"/>
  <c r="Q106" i="10"/>
  <c r="R106" i="10"/>
  <c r="S106" i="10"/>
  <c r="L110" i="10"/>
  <c r="G113" i="10"/>
  <c r="M113" i="10"/>
  <c r="Q113" i="10"/>
  <c r="R113" i="10"/>
  <c r="S113" i="10"/>
  <c r="G119" i="10"/>
  <c r="M119" i="10"/>
  <c r="Q119" i="10"/>
  <c r="R119" i="10"/>
  <c r="S119" i="10"/>
  <c r="L122" i="10"/>
  <c r="G125" i="10"/>
  <c r="M125" i="10"/>
  <c r="Q125" i="10"/>
  <c r="R125" i="10"/>
  <c r="S125" i="10"/>
  <c r="L12" i="10"/>
  <c r="Q12" i="10"/>
  <c r="R12" i="10"/>
  <c r="S12" i="10"/>
  <c r="L48" i="10"/>
  <c r="Q52" i="10"/>
  <c r="R52" i="10"/>
  <c r="S52" i="10"/>
  <c r="L39" i="10"/>
  <c r="Q39" i="10"/>
  <c r="R39" i="10"/>
  <c r="S39" i="10"/>
  <c r="L52" i="10"/>
  <c r="Q56" i="10"/>
  <c r="R56" i="10"/>
  <c r="S56" i="10"/>
  <c r="L90" i="10"/>
  <c r="G115" i="10"/>
  <c r="M115" i="10"/>
  <c r="Q115" i="10"/>
  <c r="R115" i="10"/>
  <c r="S115" i="10"/>
  <c r="G121" i="10"/>
  <c r="M121" i="10"/>
  <c r="L20" i="10"/>
  <c r="Q20" i="10"/>
  <c r="R20" i="10"/>
  <c r="S20" i="10"/>
  <c r="L16" i="10"/>
  <c r="L31" i="10"/>
  <c r="Q31" i="10"/>
  <c r="R31" i="10"/>
  <c r="S31" i="10"/>
  <c r="Q48" i="10"/>
  <c r="R48" i="10"/>
  <c r="S48" i="10"/>
  <c r="G50" i="10"/>
  <c r="M50" i="10"/>
  <c r="Q50" i="10"/>
  <c r="R50" i="10"/>
  <c r="S50" i="10"/>
  <c r="L60" i="10"/>
  <c r="Q60" i="10"/>
  <c r="R60" i="10"/>
  <c r="S60" i="10"/>
  <c r="G66" i="10"/>
  <c r="M66" i="10"/>
  <c r="Q66" i="10"/>
  <c r="R66" i="10"/>
  <c r="S66" i="10"/>
  <c r="L82" i="10"/>
  <c r="G101" i="10"/>
  <c r="M101" i="10"/>
  <c r="Q101" i="10"/>
  <c r="R101" i="10"/>
  <c r="S101" i="10"/>
  <c r="G111" i="10"/>
  <c r="M111" i="10"/>
  <c r="Q111" i="10"/>
  <c r="R111" i="10"/>
  <c r="S111" i="10"/>
  <c r="G123" i="10"/>
  <c r="M123" i="10"/>
  <c r="Q123" i="10"/>
  <c r="R123" i="10"/>
  <c r="S123" i="10"/>
  <c r="L8" i="10"/>
  <c r="G8" i="10"/>
  <c r="M8" i="10"/>
  <c r="Q10" i="10"/>
  <c r="R10" i="10"/>
  <c r="S10" i="10"/>
  <c r="Q42" i="10"/>
  <c r="R42" i="10"/>
  <c r="S42" i="10"/>
  <c r="Q43" i="10"/>
  <c r="R43" i="10"/>
  <c r="S43" i="10"/>
  <c r="Q19" i="10"/>
  <c r="R19" i="10"/>
  <c r="S19" i="10"/>
  <c r="L9" i="10"/>
  <c r="G9" i="10"/>
  <c r="M9" i="10"/>
  <c r="Q16" i="10"/>
  <c r="R16" i="10"/>
  <c r="S16" i="10"/>
  <c r="Q23" i="10"/>
  <c r="R23" i="10"/>
  <c r="S23" i="10"/>
  <c r="Q11" i="10"/>
  <c r="R11" i="10"/>
  <c r="S11" i="10"/>
  <c r="L93" i="10"/>
  <c r="G93" i="10"/>
  <c r="M93" i="10"/>
  <c r="G14" i="10"/>
  <c r="M14" i="10"/>
  <c r="Q14" i="10"/>
  <c r="R14" i="10"/>
  <c r="S14" i="10"/>
  <c r="G18" i="10"/>
  <c r="M18" i="10"/>
  <c r="Q18" i="10"/>
  <c r="R18" i="10"/>
  <c r="S18" i="10"/>
  <c r="G22" i="10"/>
  <c r="M22" i="10"/>
  <c r="Q22" i="10"/>
  <c r="R22" i="10"/>
  <c r="S22" i="10"/>
  <c r="G29" i="10"/>
  <c r="M29" i="10"/>
  <c r="Q29" i="10"/>
  <c r="R29" i="10"/>
  <c r="S29" i="10"/>
  <c r="G33" i="10"/>
  <c r="M33" i="10"/>
  <c r="Q33" i="10"/>
  <c r="R33" i="10"/>
  <c r="S33" i="10"/>
  <c r="G37" i="10"/>
  <c r="M37" i="10"/>
  <c r="Q37" i="10"/>
  <c r="R37" i="10"/>
  <c r="S37" i="10"/>
  <c r="G41" i="10"/>
  <c r="M41" i="10"/>
  <c r="Q41" i="10"/>
  <c r="R41" i="10"/>
  <c r="S41" i="10"/>
  <c r="L44" i="10"/>
  <c r="Q44" i="10"/>
  <c r="R44" i="10"/>
  <c r="S44" i="10"/>
  <c r="L80" i="10"/>
  <c r="G80" i="10"/>
  <c r="M80" i="10"/>
  <c r="Q58" i="10"/>
  <c r="R58" i="10"/>
  <c r="S58" i="10"/>
  <c r="L68" i="10"/>
  <c r="G68" i="10"/>
  <c r="M68" i="10"/>
  <c r="Q121" i="10"/>
  <c r="R121" i="10"/>
  <c r="S121" i="10"/>
  <c r="G7" i="10"/>
  <c r="M7" i="10"/>
  <c r="Q7" i="10"/>
  <c r="R7" i="10"/>
  <c r="S7" i="10"/>
  <c r="G17" i="10"/>
  <c r="M17" i="10"/>
  <c r="Q17" i="10"/>
  <c r="R17" i="10"/>
  <c r="S17" i="10"/>
  <c r="G21" i="10"/>
  <c r="M21" i="10"/>
  <c r="Q21" i="10"/>
  <c r="R21" i="10"/>
  <c r="S21" i="10"/>
  <c r="G25" i="10"/>
  <c r="M25" i="10"/>
  <c r="Q25" i="10"/>
  <c r="R25" i="10"/>
  <c r="S25" i="10"/>
  <c r="G26" i="10"/>
  <c r="M26" i="10"/>
  <c r="Q26" i="10"/>
  <c r="R26" i="10"/>
  <c r="S26" i="10"/>
  <c r="G27" i="10"/>
  <c r="M27" i="10"/>
  <c r="Q27" i="10"/>
  <c r="R27" i="10"/>
  <c r="S27" i="10"/>
  <c r="G28" i="10"/>
  <c r="M28" i="10"/>
  <c r="Q28" i="10"/>
  <c r="R28" i="10"/>
  <c r="S28" i="10"/>
  <c r="G32" i="10"/>
  <c r="M32" i="10"/>
  <c r="Q32" i="10"/>
  <c r="R32" i="10"/>
  <c r="S32" i="10"/>
  <c r="G36" i="10"/>
  <c r="M36" i="10"/>
  <c r="Q36" i="10"/>
  <c r="R36" i="10"/>
  <c r="S36" i="10"/>
  <c r="G40" i="10"/>
  <c r="M40" i="10"/>
  <c r="Q40" i="10"/>
  <c r="R40" i="10"/>
  <c r="S40" i="10"/>
  <c r="L45" i="10"/>
  <c r="G45" i="10"/>
  <c r="M45" i="10"/>
  <c r="L49" i="10"/>
  <c r="G49" i="10"/>
  <c r="M49" i="10"/>
  <c r="L53" i="10"/>
  <c r="G53" i="10"/>
  <c r="M53" i="10"/>
  <c r="L57" i="10"/>
  <c r="G57" i="10"/>
  <c r="M57" i="10"/>
  <c r="L61" i="10"/>
  <c r="G61" i="10"/>
  <c r="M61" i="10"/>
  <c r="L65" i="10"/>
  <c r="G65" i="10"/>
  <c r="M65" i="10"/>
  <c r="L74" i="10"/>
  <c r="Q74" i="10"/>
  <c r="R74" i="10"/>
  <c r="S74" i="10"/>
  <c r="L84" i="10"/>
  <c r="G84" i="10"/>
  <c r="M84" i="10"/>
  <c r="Q54" i="10"/>
  <c r="R54" i="10"/>
  <c r="S54" i="10"/>
  <c r="Q110" i="10"/>
  <c r="R110" i="10"/>
  <c r="S110" i="10"/>
  <c r="L116" i="10"/>
  <c r="G116" i="10"/>
  <c r="M116" i="10"/>
  <c r="Q116" i="10"/>
  <c r="R116" i="10"/>
  <c r="S116" i="10"/>
  <c r="G13" i="10"/>
  <c r="M13" i="10"/>
  <c r="Q13" i="10"/>
  <c r="R13" i="10"/>
  <c r="S13" i="10"/>
  <c r="Q51" i="10"/>
  <c r="R51" i="10"/>
  <c r="S51" i="10"/>
  <c r="Q82" i="10"/>
  <c r="R82" i="10"/>
  <c r="S82" i="10"/>
  <c r="Q89" i="10"/>
  <c r="R89" i="10"/>
  <c r="S89" i="10"/>
  <c r="Q99" i="10"/>
  <c r="R99" i="10"/>
  <c r="S99" i="10"/>
  <c r="Q117" i="10"/>
  <c r="R117" i="10"/>
  <c r="S117" i="10"/>
  <c r="Q85" i="10"/>
  <c r="R85" i="10"/>
  <c r="S85" i="10"/>
  <c r="Q90" i="10"/>
  <c r="R90" i="10"/>
  <c r="S90" i="10"/>
  <c r="L92" i="10"/>
  <c r="G92" i="10"/>
  <c r="M92" i="10"/>
  <c r="L120" i="10"/>
  <c r="G120" i="10"/>
  <c r="M120" i="10"/>
  <c r="L70" i="10"/>
  <c r="Q70" i="10"/>
  <c r="R70" i="10"/>
  <c r="S70" i="10"/>
  <c r="G71" i="10"/>
  <c r="M71" i="10"/>
  <c r="Q71" i="10"/>
  <c r="R71" i="10"/>
  <c r="S71" i="10"/>
  <c r="L75" i="10"/>
  <c r="G75" i="10"/>
  <c r="M75" i="10"/>
  <c r="Q86" i="10"/>
  <c r="R86" i="10"/>
  <c r="S86" i="10"/>
  <c r="L88" i="10"/>
  <c r="G88" i="10"/>
  <c r="M88" i="10"/>
  <c r="L124" i="10"/>
  <c r="G124" i="10"/>
  <c r="M124" i="10"/>
  <c r="L100" i="10"/>
  <c r="Q100" i="10"/>
  <c r="R100" i="10"/>
  <c r="S100" i="10"/>
  <c r="L104" i="10"/>
  <c r="G104" i="10"/>
  <c r="M104" i="10"/>
  <c r="Q118" i="10"/>
  <c r="R118" i="10"/>
  <c r="S118" i="10"/>
  <c r="Q122" i="10"/>
  <c r="R122" i="10"/>
  <c r="S122" i="10"/>
  <c r="G79" i="10"/>
  <c r="M79" i="10"/>
  <c r="Q79" i="10"/>
  <c r="R79" i="10"/>
  <c r="S79" i="10"/>
  <c r="G83" i="10"/>
  <c r="M83" i="10"/>
  <c r="Q83" i="10"/>
  <c r="R83" i="10"/>
  <c r="S83" i="10"/>
  <c r="G87" i="10"/>
  <c r="M87" i="10"/>
  <c r="Q87" i="10"/>
  <c r="R87" i="10"/>
  <c r="S87" i="10"/>
  <c r="G91" i="10"/>
  <c r="M91" i="10"/>
  <c r="Q91" i="10"/>
  <c r="R91" i="10"/>
  <c r="S91" i="10"/>
  <c r="G94" i="10"/>
  <c r="M94" i="10"/>
  <c r="Q94" i="10"/>
  <c r="R94" i="10"/>
  <c r="S94" i="10"/>
  <c r="L108" i="10"/>
  <c r="G108" i="10"/>
  <c r="M108" i="10"/>
  <c r="Q109" i="10"/>
  <c r="R109" i="10"/>
  <c r="S109" i="10"/>
  <c r="L96" i="10"/>
  <c r="Q96" i="10"/>
  <c r="R96" i="10"/>
  <c r="S96" i="10"/>
  <c r="G97" i="10"/>
  <c r="M97" i="10"/>
  <c r="Q97" i="10"/>
  <c r="R97" i="10"/>
  <c r="S97" i="10"/>
  <c r="L112" i="10"/>
  <c r="G112" i="10"/>
  <c r="M112" i="10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1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5" i="8"/>
  <c r="F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7" i="8"/>
  <c r="I7" i="8"/>
  <c r="H7" i="8"/>
  <c r="Q124" i="10"/>
  <c r="R124" i="10"/>
  <c r="S124" i="10"/>
  <c r="Q120" i="10"/>
  <c r="R120" i="10"/>
  <c r="S120" i="10"/>
  <c r="Q9" i="10"/>
  <c r="R9" i="10"/>
  <c r="S9" i="10"/>
  <c r="Q112" i="10"/>
  <c r="R112" i="10"/>
  <c r="S112" i="10"/>
  <c r="Q8" i="10"/>
  <c r="R8" i="10"/>
  <c r="S8" i="10"/>
  <c r="Q104" i="10"/>
  <c r="R104" i="10"/>
  <c r="S104" i="10"/>
  <c r="Q88" i="10"/>
  <c r="R88" i="10"/>
  <c r="S88" i="10"/>
  <c r="Q80" i="10"/>
  <c r="R80" i="10"/>
  <c r="S80" i="10"/>
  <c r="Q108" i="10"/>
  <c r="R108" i="10"/>
  <c r="S108" i="10"/>
  <c r="Q84" i="10"/>
  <c r="R84" i="10"/>
  <c r="S84" i="10"/>
  <c r="Q68" i="10"/>
  <c r="R68" i="10"/>
  <c r="S68" i="10"/>
  <c r="Q93" i="10"/>
  <c r="R93" i="10"/>
  <c r="S93" i="10"/>
  <c r="Q65" i="10"/>
  <c r="R65" i="10"/>
  <c r="S65" i="10"/>
  <c r="Q57" i="10"/>
  <c r="R57" i="10"/>
  <c r="S57" i="10"/>
  <c r="Q49" i="10"/>
  <c r="R49" i="10"/>
  <c r="S49" i="10"/>
  <c r="Q75" i="10"/>
  <c r="R75" i="10"/>
  <c r="S75" i="10"/>
  <c r="Q92" i="10"/>
  <c r="R92" i="10"/>
  <c r="S92" i="10"/>
  <c r="Q61" i="10"/>
  <c r="R61" i="10"/>
  <c r="S61" i="10"/>
  <c r="Q53" i="10"/>
  <c r="R53" i="10"/>
  <c r="S53" i="10"/>
  <c r="Q45" i="10"/>
  <c r="R45" i="10"/>
  <c r="S45" i="10"/>
  <c r="B26" i="8"/>
  <c r="B27" i="8"/>
  <c r="B28" i="8"/>
  <c r="N7" i="8"/>
  <c r="I8" i="8"/>
  <c r="O8" i="8"/>
  <c r="I9" i="8"/>
  <c r="O9" i="8"/>
  <c r="I10" i="8"/>
  <c r="O10" i="8"/>
  <c r="I11" i="8"/>
  <c r="O11" i="8"/>
  <c r="I12" i="8"/>
  <c r="O12" i="8"/>
  <c r="I13" i="8"/>
  <c r="O13" i="8"/>
  <c r="I14" i="8"/>
  <c r="O14" i="8"/>
  <c r="I15" i="8"/>
  <c r="O15" i="8"/>
  <c r="I16" i="8"/>
  <c r="O16" i="8"/>
  <c r="I17" i="8"/>
  <c r="O17" i="8"/>
  <c r="I18" i="8"/>
  <c r="O18" i="8"/>
  <c r="I19" i="8"/>
  <c r="O19" i="8"/>
  <c r="I20" i="8"/>
  <c r="O20" i="8"/>
  <c r="I21" i="8"/>
  <c r="O21" i="8"/>
  <c r="I22" i="8"/>
  <c r="O22" i="8"/>
  <c r="I23" i="8"/>
  <c r="O23" i="8"/>
  <c r="I24" i="8"/>
  <c r="O24" i="8"/>
  <c r="I25" i="8"/>
  <c r="O25" i="8"/>
  <c r="I26" i="8"/>
  <c r="O26" i="8"/>
  <c r="I27" i="8"/>
  <c r="O27" i="8"/>
  <c r="I28" i="8"/>
  <c r="O28" i="8"/>
  <c r="I29" i="8"/>
  <c r="O29" i="8"/>
  <c r="I30" i="8"/>
  <c r="O30" i="8"/>
  <c r="I31" i="8"/>
  <c r="O31" i="8"/>
  <c r="I32" i="8"/>
  <c r="O32" i="8"/>
  <c r="I33" i="8"/>
  <c r="O33" i="8"/>
  <c r="I34" i="8"/>
  <c r="O34" i="8"/>
  <c r="I35" i="8"/>
  <c r="O35" i="8"/>
  <c r="I36" i="8"/>
  <c r="O36" i="8"/>
  <c r="I37" i="8"/>
  <c r="O37" i="8"/>
  <c r="I38" i="8"/>
  <c r="O38" i="8"/>
  <c r="I39" i="8"/>
  <c r="O39" i="8"/>
  <c r="I40" i="8"/>
  <c r="O40" i="8"/>
  <c r="I41" i="8"/>
  <c r="O41" i="8"/>
  <c r="I42" i="8"/>
  <c r="O42" i="8"/>
  <c r="I43" i="8"/>
  <c r="O43" i="8"/>
  <c r="I44" i="8"/>
  <c r="O44" i="8"/>
  <c r="I45" i="8"/>
  <c r="O45" i="8"/>
  <c r="I46" i="8"/>
  <c r="O46" i="8"/>
  <c r="I47" i="8"/>
  <c r="O47" i="8"/>
  <c r="I48" i="8"/>
  <c r="O48" i="8"/>
  <c r="I49" i="8"/>
  <c r="O49" i="8"/>
  <c r="I50" i="8"/>
  <c r="O50" i="8"/>
  <c r="I51" i="8"/>
  <c r="O51" i="8"/>
  <c r="I52" i="8"/>
  <c r="O52" i="8"/>
  <c r="I53" i="8"/>
  <c r="O53" i="8"/>
  <c r="I54" i="8"/>
  <c r="O54" i="8"/>
  <c r="I55" i="8"/>
  <c r="O55" i="8"/>
  <c r="I56" i="8"/>
  <c r="O56" i="8"/>
  <c r="I57" i="8"/>
  <c r="O57" i="8"/>
  <c r="I58" i="8"/>
  <c r="O58" i="8"/>
  <c r="I59" i="8"/>
  <c r="O59" i="8"/>
  <c r="I60" i="8"/>
  <c r="O60" i="8"/>
  <c r="I61" i="8"/>
  <c r="O61" i="8"/>
  <c r="I62" i="8"/>
  <c r="O62" i="8"/>
  <c r="I63" i="8"/>
  <c r="O63" i="8"/>
  <c r="I64" i="8"/>
  <c r="O64" i="8"/>
  <c r="I65" i="8"/>
  <c r="O65" i="8"/>
  <c r="I66" i="8"/>
  <c r="O66" i="8"/>
  <c r="I67" i="8"/>
  <c r="O67" i="8"/>
  <c r="I68" i="8"/>
  <c r="O68" i="8"/>
  <c r="I69" i="8"/>
  <c r="O69" i="8"/>
  <c r="I70" i="8"/>
  <c r="O70" i="8"/>
  <c r="I71" i="8"/>
  <c r="O71" i="8"/>
  <c r="I72" i="8"/>
  <c r="O72" i="8"/>
  <c r="I73" i="8"/>
  <c r="O73" i="8"/>
  <c r="I74" i="8"/>
  <c r="O74" i="8"/>
  <c r="I75" i="8"/>
  <c r="O75" i="8"/>
  <c r="I76" i="8"/>
  <c r="O76" i="8"/>
  <c r="I77" i="8"/>
  <c r="O77" i="8"/>
  <c r="I78" i="8"/>
  <c r="O78" i="8"/>
  <c r="I79" i="8"/>
  <c r="O79" i="8"/>
  <c r="I80" i="8"/>
  <c r="O80" i="8"/>
  <c r="I81" i="8"/>
  <c r="O81" i="8"/>
  <c r="I82" i="8"/>
  <c r="O82" i="8"/>
  <c r="I83" i="8"/>
  <c r="O83" i="8"/>
  <c r="I84" i="8"/>
  <c r="O84" i="8"/>
  <c r="I85" i="8"/>
  <c r="O85" i="8"/>
  <c r="I86" i="8"/>
  <c r="O86" i="8"/>
  <c r="I87" i="8"/>
  <c r="O87" i="8"/>
  <c r="I88" i="8"/>
  <c r="O88" i="8"/>
  <c r="I89" i="8"/>
  <c r="O89" i="8"/>
  <c r="I90" i="8"/>
  <c r="O90" i="8"/>
  <c r="I91" i="8"/>
  <c r="O91" i="8"/>
  <c r="I92" i="8"/>
  <c r="O92" i="8"/>
  <c r="I93" i="8"/>
  <c r="O93" i="8"/>
  <c r="I94" i="8"/>
  <c r="O94" i="8"/>
  <c r="I95" i="8"/>
  <c r="O95" i="8"/>
  <c r="I96" i="8"/>
  <c r="O96" i="8"/>
  <c r="I97" i="8"/>
  <c r="O97" i="8"/>
  <c r="I98" i="8"/>
  <c r="O98" i="8"/>
  <c r="I99" i="8"/>
  <c r="O99" i="8"/>
  <c r="I100" i="8"/>
  <c r="O100" i="8"/>
  <c r="I101" i="8"/>
  <c r="O101" i="8"/>
  <c r="I102" i="8"/>
  <c r="O102" i="8"/>
  <c r="I103" i="8"/>
  <c r="O103" i="8"/>
  <c r="I104" i="8"/>
  <c r="O104" i="8"/>
  <c r="I105" i="8"/>
  <c r="O105" i="8"/>
  <c r="I106" i="8"/>
  <c r="O106" i="8"/>
  <c r="I107" i="8"/>
  <c r="O107" i="8"/>
  <c r="I108" i="8"/>
  <c r="O108" i="8"/>
  <c r="I109" i="8"/>
  <c r="O109" i="8"/>
  <c r="I110" i="8"/>
  <c r="O110" i="8"/>
  <c r="I111" i="8"/>
  <c r="O111" i="8"/>
  <c r="I112" i="8"/>
  <c r="O112" i="8"/>
  <c r="I113" i="8"/>
  <c r="O113" i="8"/>
  <c r="I114" i="8"/>
  <c r="O114" i="8"/>
  <c r="I115" i="8"/>
  <c r="O115" i="8"/>
  <c r="I116" i="8"/>
  <c r="O116" i="8"/>
  <c r="I117" i="8"/>
  <c r="O117" i="8"/>
  <c r="I118" i="8"/>
  <c r="O118" i="8"/>
  <c r="I119" i="8"/>
  <c r="O119" i="8"/>
  <c r="I120" i="8"/>
  <c r="O120" i="8"/>
  <c r="I121" i="8"/>
  <c r="O121" i="8"/>
  <c r="I122" i="8"/>
  <c r="O122" i="8"/>
  <c r="I123" i="8"/>
  <c r="O123" i="8"/>
  <c r="I124" i="8"/>
  <c r="O124" i="8"/>
  <c r="I125" i="8"/>
  <c r="O125" i="8"/>
  <c r="O7" i="8"/>
  <c r="H8" i="8"/>
  <c r="N8" i="8"/>
  <c r="H9" i="8"/>
  <c r="N9" i="8"/>
  <c r="H10" i="8"/>
  <c r="N10" i="8"/>
  <c r="H11" i="8"/>
  <c r="N11" i="8"/>
  <c r="H12" i="8"/>
  <c r="N12" i="8"/>
  <c r="H13" i="8"/>
  <c r="N13" i="8"/>
  <c r="H14" i="8"/>
  <c r="N14" i="8"/>
  <c r="H15" i="8"/>
  <c r="N15" i="8"/>
  <c r="H16" i="8"/>
  <c r="N16" i="8"/>
  <c r="H17" i="8"/>
  <c r="N17" i="8"/>
  <c r="H18" i="8"/>
  <c r="N18" i="8"/>
  <c r="H19" i="8"/>
  <c r="N19" i="8"/>
  <c r="H20" i="8"/>
  <c r="N20" i="8"/>
  <c r="H21" i="8"/>
  <c r="N21" i="8"/>
  <c r="H22" i="8"/>
  <c r="N22" i="8"/>
  <c r="H23" i="8"/>
  <c r="N23" i="8"/>
  <c r="H24" i="8"/>
  <c r="N24" i="8"/>
  <c r="H25" i="8"/>
  <c r="N25" i="8"/>
  <c r="H26" i="8"/>
  <c r="N26" i="8"/>
  <c r="H27" i="8"/>
  <c r="N27" i="8"/>
  <c r="H28" i="8"/>
  <c r="N28" i="8"/>
  <c r="H29" i="8"/>
  <c r="N29" i="8"/>
  <c r="H30" i="8"/>
  <c r="N30" i="8"/>
  <c r="H31" i="8"/>
  <c r="N31" i="8"/>
  <c r="H32" i="8"/>
  <c r="N32" i="8"/>
  <c r="H33" i="8"/>
  <c r="N33" i="8"/>
  <c r="H34" i="8"/>
  <c r="N34" i="8"/>
  <c r="H35" i="8"/>
  <c r="N35" i="8"/>
  <c r="H36" i="8"/>
  <c r="N36" i="8"/>
  <c r="H37" i="8"/>
  <c r="N37" i="8"/>
  <c r="H38" i="8"/>
  <c r="N38" i="8"/>
  <c r="H39" i="8"/>
  <c r="N39" i="8"/>
  <c r="H40" i="8"/>
  <c r="N40" i="8"/>
  <c r="H41" i="8"/>
  <c r="N41" i="8"/>
  <c r="H42" i="8"/>
  <c r="N42" i="8"/>
  <c r="H43" i="8"/>
  <c r="N43" i="8"/>
  <c r="H44" i="8"/>
  <c r="N44" i="8"/>
  <c r="H45" i="8"/>
  <c r="N45" i="8"/>
  <c r="H46" i="8"/>
  <c r="N46" i="8"/>
  <c r="H47" i="8"/>
  <c r="N47" i="8"/>
  <c r="H48" i="8"/>
  <c r="N48" i="8"/>
  <c r="H49" i="8"/>
  <c r="N49" i="8"/>
  <c r="H50" i="8"/>
  <c r="N50" i="8"/>
  <c r="H51" i="8"/>
  <c r="N51" i="8"/>
  <c r="H52" i="8"/>
  <c r="N52" i="8"/>
  <c r="H53" i="8"/>
  <c r="N53" i="8"/>
  <c r="H54" i="8"/>
  <c r="N54" i="8"/>
  <c r="H55" i="8"/>
  <c r="N55" i="8"/>
  <c r="H56" i="8"/>
  <c r="N56" i="8"/>
  <c r="H57" i="8"/>
  <c r="N57" i="8"/>
  <c r="H58" i="8"/>
  <c r="N58" i="8"/>
  <c r="H59" i="8"/>
  <c r="N59" i="8"/>
  <c r="H60" i="8"/>
  <c r="N60" i="8"/>
  <c r="H61" i="8"/>
  <c r="N61" i="8"/>
  <c r="H62" i="8"/>
  <c r="N62" i="8"/>
  <c r="H63" i="8"/>
  <c r="N63" i="8"/>
  <c r="H64" i="8"/>
  <c r="N64" i="8"/>
  <c r="H65" i="8"/>
  <c r="N65" i="8"/>
  <c r="H66" i="8"/>
  <c r="N66" i="8"/>
  <c r="H67" i="8"/>
  <c r="N67" i="8"/>
  <c r="H68" i="8"/>
  <c r="N68" i="8"/>
  <c r="H69" i="8"/>
  <c r="N69" i="8"/>
  <c r="H70" i="8"/>
  <c r="N70" i="8"/>
  <c r="H71" i="8"/>
  <c r="N71" i="8"/>
  <c r="H72" i="8"/>
  <c r="N72" i="8"/>
  <c r="H73" i="8"/>
  <c r="N73" i="8"/>
  <c r="H74" i="8"/>
  <c r="N74" i="8"/>
  <c r="H75" i="8"/>
  <c r="N75" i="8"/>
  <c r="H76" i="8"/>
  <c r="N76" i="8"/>
  <c r="H77" i="8"/>
  <c r="N77" i="8"/>
  <c r="H78" i="8"/>
  <c r="N78" i="8"/>
  <c r="H79" i="8"/>
  <c r="N79" i="8"/>
  <c r="H80" i="8"/>
  <c r="N80" i="8"/>
  <c r="H81" i="8"/>
  <c r="N81" i="8"/>
  <c r="H82" i="8"/>
  <c r="N82" i="8"/>
  <c r="H83" i="8"/>
  <c r="N83" i="8"/>
  <c r="H84" i="8"/>
  <c r="N84" i="8"/>
  <c r="H85" i="8"/>
  <c r="N85" i="8"/>
  <c r="H86" i="8"/>
  <c r="N86" i="8"/>
  <c r="H87" i="8"/>
  <c r="N87" i="8"/>
  <c r="H88" i="8"/>
  <c r="N88" i="8"/>
  <c r="H89" i="8"/>
  <c r="N89" i="8"/>
  <c r="H90" i="8"/>
  <c r="N90" i="8"/>
  <c r="H91" i="8"/>
  <c r="N91" i="8"/>
  <c r="H92" i="8"/>
  <c r="N92" i="8"/>
  <c r="H93" i="8"/>
  <c r="N93" i="8"/>
  <c r="H94" i="8"/>
  <c r="N94" i="8"/>
  <c r="H95" i="8"/>
  <c r="N95" i="8"/>
  <c r="H96" i="8"/>
  <c r="N96" i="8"/>
  <c r="H97" i="8"/>
  <c r="N97" i="8"/>
  <c r="H98" i="8"/>
  <c r="N98" i="8"/>
  <c r="H99" i="8"/>
  <c r="N99" i="8"/>
  <c r="H100" i="8"/>
  <c r="N100" i="8"/>
  <c r="H101" i="8"/>
  <c r="N101" i="8"/>
  <c r="H102" i="8"/>
  <c r="N102" i="8"/>
  <c r="H103" i="8"/>
  <c r="N103" i="8"/>
  <c r="H104" i="8"/>
  <c r="N104" i="8"/>
  <c r="H105" i="8"/>
  <c r="N105" i="8"/>
  <c r="H106" i="8"/>
  <c r="N106" i="8"/>
  <c r="H107" i="8"/>
  <c r="N107" i="8"/>
  <c r="H108" i="8"/>
  <c r="N108" i="8"/>
  <c r="H109" i="8"/>
  <c r="N109" i="8"/>
  <c r="H110" i="8"/>
  <c r="N110" i="8"/>
  <c r="H111" i="8"/>
  <c r="N111" i="8"/>
  <c r="H112" i="8"/>
  <c r="N112" i="8"/>
  <c r="H113" i="8"/>
  <c r="N113" i="8"/>
  <c r="H114" i="8"/>
  <c r="N114" i="8"/>
  <c r="H115" i="8"/>
  <c r="N115" i="8"/>
  <c r="H116" i="8"/>
  <c r="N116" i="8"/>
  <c r="H117" i="8"/>
  <c r="N117" i="8"/>
  <c r="H118" i="8"/>
  <c r="N118" i="8"/>
  <c r="H119" i="8"/>
  <c r="N119" i="8"/>
  <c r="H120" i="8"/>
  <c r="N120" i="8"/>
  <c r="H121" i="8"/>
  <c r="N121" i="8"/>
  <c r="H122" i="8"/>
  <c r="N122" i="8"/>
  <c r="H123" i="8"/>
  <c r="N123" i="8"/>
  <c r="H124" i="8"/>
  <c r="N124" i="8"/>
  <c r="H125" i="8"/>
  <c r="N125" i="8"/>
  <c r="G8" i="8"/>
  <c r="M8" i="8"/>
  <c r="L9" i="8"/>
  <c r="L10" i="8"/>
  <c r="L11" i="8"/>
  <c r="L12" i="8"/>
  <c r="G13" i="8"/>
  <c r="M13" i="8"/>
  <c r="L14" i="8"/>
  <c r="L15" i="8"/>
  <c r="L16" i="8"/>
  <c r="L17" i="8"/>
  <c r="L18" i="8"/>
  <c r="L19" i="8"/>
  <c r="L20" i="8"/>
  <c r="G21" i="8"/>
  <c r="M21" i="8"/>
  <c r="L22" i="8"/>
  <c r="L23" i="8"/>
  <c r="L24" i="8"/>
  <c r="L25" i="8"/>
  <c r="L26" i="8"/>
  <c r="L27" i="8"/>
  <c r="L28" i="8"/>
  <c r="G29" i="8"/>
  <c r="M29" i="8"/>
  <c r="L30" i="8"/>
  <c r="L31" i="8"/>
  <c r="L32" i="8"/>
  <c r="L33" i="8"/>
  <c r="G34" i="8"/>
  <c r="M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G66" i="8"/>
  <c r="M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G98" i="8"/>
  <c r="M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7" i="8"/>
  <c r="E9" i="8"/>
  <c r="P9" i="8"/>
  <c r="E10" i="8"/>
  <c r="P10" i="8"/>
  <c r="E11" i="8"/>
  <c r="P11" i="8"/>
  <c r="E12" i="8"/>
  <c r="P12" i="8"/>
  <c r="E13" i="8"/>
  <c r="P13" i="8"/>
  <c r="E14" i="8"/>
  <c r="P14" i="8"/>
  <c r="E15" i="8"/>
  <c r="P15" i="8"/>
  <c r="E16" i="8"/>
  <c r="P16" i="8"/>
  <c r="E17" i="8"/>
  <c r="P17" i="8"/>
  <c r="E18" i="8"/>
  <c r="P18" i="8"/>
  <c r="E19" i="8"/>
  <c r="P19" i="8"/>
  <c r="E20" i="8"/>
  <c r="P20" i="8"/>
  <c r="E21" i="8"/>
  <c r="P21" i="8"/>
  <c r="E22" i="8"/>
  <c r="P22" i="8"/>
  <c r="E23" i="8"/>
  <c r="P23" i="8"/>
  <c r="E24" i="8"/>
  <c r="P24" i="8"/>
  <c r="E25" i="8"/>
  <c r="P25" i="8"/>
  <c r="E26" i="8"/>
  <c r="P26" i="8"/>
  <c r="E27" i="8"/>
  <c r="P27" i="8"/>
  <c r="E28" i="8"/>
  <c r="P28" i="8"/>
  <c r="E29" i="8"/>
  <c r="P29" i="8"/>
  <c r="E30" i="8"/>
  <c r="P30" i="8"/>
  <c r="E31" i="8"/>
  <c r="P31" i="8"/>
  <c r="E32" i="8"/>
  <c r="P32" i="8"/>
  <c r="E33" i="8"/>
  <c r="P33" i="8"/>
  <c r="E34" i="8"/>
  <c r="P34" i="8"/>
  <c r="E35" i="8"/>
  <c r="P35" i="8"/>
  <c r="E36" i="8"/>
  <c r="P36" i="8"/>
  <c r="E37" i="8"/>
  <c r="P37" i="8"/>
  <c r="E38" i="8"/>
  <c r="P38" i="8"/>
  <c r="E39" i="8"/>
  <c r="P39" i="8"/>
  <c r="E40" i="8"/>
  <c r="P40" i="8"/>
  <c r="E41" i="8"/>
  <c r="P41" i="8"/>
  <c r="E42" i="8"/>
  <c r="P42" i="8"/>
  <c r="E43" i="8"/>
  <c r="P43" i="8"/>
  <c r="E44" i="8"/>
  <c r="P44" i="8"/>
  <c r="E45" i="8"/>
  <c r="P45" i="8"/>
  <c r="E46" i="8"/>
  <c r="P46" i="8"/>
  <c r="E47" i="8"/>
  <c r="P47" i="8"/>
  <c r="E48" i="8"/>
  <c r="P48" i="8"/>
  <c r="E49" i="8"/>
  <c r="P49" i="8"/>
  <c r="E50" i="8"/>
  <c r="P50" i="8"/>
  <c r="E51" i="8"/>
  <c r="P51" i="8"/>
  <c r="E52" i="8"/>
  <c r="P52" i="8"/>
  <c r="E53" i="8"/>
  <c r="P53" i="8"/>
  <c r="E54" i="8"/>
  <c r="P54" i="8"/>
  <c r="E55" i="8"/>
  <c r="P55" i="8"/>
  <c r="E56" i="8"/>
  <c r="P56" i="8"/>
  <c r="E57" i="8"/>
  <c r="P57" i="8"/>
  <c r="E58" i="8"/>
  <c r="P58" i="8"/>
  <c r="E59" i="8"/>
  <c r="P59" i="8"/>
  <c r="E60" i="8"/>
  <c r="P60" i="8"/>
  <c r="E61" i="8"/>
  <c r="P61" i="8"/>
  <c r="E62" i="8"/>
  <c r="P62" i="8"/>
  <c r="E63" i="8"/>
  <c r="P63" i="8"/>
  <c r="E64" i="8"/>
  <c r="P64" i="8"/>
  <c r="E65" i="8"/>
  <c r="P65" i="8"/>
  <c r="E66" i="8"/>
  <c r="P66" i="8"/>
  <c r="E67" i="8"/>
  <c r="P67" i="8"/>
  <c r="E68" i="8"/>
  <c r="P68" i="8"/>
  <c r="E69" i="8"/>
  <c r="P69" i="8"/>
  <c r="E70" i="8"/>
  <c r="P70" i="8"/>
  <c r="E71" i="8"/>
  <c r="P71" i="8"/>
  <c r="E72" i="8"/>
  <c r="P72" i="8"/>
  <c r="E73" i="8"/>
  <c r="P73" i="8"/>
  <c r="E74" i="8"/>
  <c r="P74" i="8"/>
  <c r="E75" i="8"/>
  <c r="P75" i="8"/>
  <c r="E76" i="8"/>
  <c r="P76" i="8"/>
  <c r="E77" i="8"/>
  <c r="P77" i="8"/>
  <c r="E78" i="8"/>
  <c r="P78" i="8"/>
  <c r="E79" i="8"/>
  <c r="P79" i="8"/>
  <c r="E80" i="8"/>
  <c r="P80" i="8"/>
  <c r="E81" i="8"/>
  <c r="P81" i="8"/>
  <c r="E82" i="8"/>
  <c r="P82" i="8"/>
  <c r="E83" i="8"/>
  <c r="P83" i="8"/>
  <c r="E84" i="8"/>
  <c r="P84" i="8"/>
  <c r="E85" i="8"/>
  <c r="P85" i="8"/>
  <c r="E86" i="8"/>
  <c r="P86" i="8"/>
  <c r="E87" i="8"/>
  <c r="P87" i="8"/>
  <c r="E88" i="8"/>
  <c r="P88" i="8"/>
  <c r="E89" i="8"/>
  <c r="P89" i="8"/>
  <c r="E90" i="8"/>
  <c r="P90" i="8"/>
  <c r="E91" i="8"/>
  <c r="P91" i="8"/>
  <c r="E92" i="8"/>
  <c r="P92" i="8"/>
  <c r="E93" i="8"/>
  <c r="P93" i="8"/>
  <c r="E94" i="8"/>
  <c r="P94" i="8"/>
  <c r="E95" i="8"/>
  <c r="P95" i="8"/>
  <c r="E96" i="8"/>
  <c r="P96" i="8"/>
  <c r="E97" i="8"/>
  <c r="P97" i="8"/>
  <c r="E98" i="8"/>
  <c r="P98" i="8"/>
  <c r="E99" i="8"/>
  <c r="P99" i="8"/>
  <c r="E100" i="8"/>
  <c r="P100" i="8"/>
  <c r="E101" i="8"/>
  <c r="P101" i="8"/>
  <c r="E102" i="8"/>
  <c r="P102" i="8"/>
  <c r="E103" i="8"/>
  <c r="P103" i="8"/>
  <c r="E104" i="8"/>
  <c r="P104" i="8"/>
  <c r="E105" i="8"/>
  <c r="P105" i="8"/>
  <c r="E106" i="8"/>
  <c r="P106" i="8"/>
  <c r="E107" i="8"/>
  <c r="P107" i="8"/>
  <c r="E108" i="8"/>
  <c r="P108" i="8"/>
  <c r="E109" i="8"/>
  <c r="P109" i="8"/>
  <c r="E110" i="8"/>
  <c r="P110" i="8"/>
  <c r="E111" i="8"/>
  <c r="P111" i="8"/>
  <c r="E112" i="8"/>
  <c r="P112" i="8"/>
  <c r="E113" i="8"/>
  <c r="P113" i="8"/>
  <c r="E114" i="8"/>
  <c r="P114" i="8"/>
  <c r="E115" i="8"/>
  <c r="P115" i="8"/>
  <c r="E116" i="8"/>
  <c r="P116" i="8"/>
  <c r="E117" i="8"/>
  <c r="P117" i="8"/>
  <c r="E118" i="8"/>
  <c r="P118" i="8"/>
  <c r="E119" i="8"/>
  <c r="P119" i="8"/>
  <c r="E120" i="8"/>
  <c r="P120" i="8"/>
  <c r="E121" i="8"/>
  <c r="P121" i="8"/>
  <c r="E122" i="8"/>
  <c r="P122" i="8"/>
  <c r="E123" i="8"/>
  <c r="P123" i="8"/>
  <c r="E124" i="8"/>
  <c r="P124" i="8"/>
  <c r="E125" i="8"/>
  <c r="P125" i="8"/>
  <c r="E8" i="8"/>
  <c r="P8" i="8"/>
  <c r="E7" i="8"/>
  <c r="P7" i="8"/>
  <c r="B11" i="8"/>
  <c r="B9" i="8"/>
  <c r="K120" i="8"/>
  <c r="K112" i="8"/>
  <c r="K104" i="8"/>
  <c r="K96" i="8"/>
  <c r="K88" i="8"/>
  <c r="K80" i="8"/>
  <c r="K72" i="8"/>
  <c r="K64" i="8"/>
  <c r="K56" i="8"/>
  <c r="K48" i="8"/>
  <c r="K40" i="8"/>
  <c r="K32" i="8"/>
  <c r="K24" i="8"/>
  <c r="K16" i="8"/>
  <c r="K123" i="8"/>
  <c r="K122" i="8"/>
  <c r="K110" i="8"/>
  <c r="K102" i="8"/>
  <c r="K94" i="8"/>
  <c r="K82" i="8"/>
  <c r="K74" i="8"/>
  <c r="K66" i="8"/>
  <c r="K58" i="8"/>
  <c r="K46" i="8"/>
  <c r="K38" i="8"/>
  <c r="K30" i="8"/>
  <c r="K18" i="8"/>
  <c r="K36" i="8"/>
  <c r="K28" i="8"/>
  <c r="K20" i="8"/>
  <c r="K12" i="8"/>
  <c r="K7" i="8"/>
  <c r="K119" i="8"/>
  <c r="K8" i="8"/>
  <c r="K118" i="8"/>
  <c r="K114" i="8"/>
  <c r="K106" i="8"/>
  <c r="K98" i="8"/>
  <c r="K90" i="8"/>
  <c r="K86" i="8"/>
  <c r="K78" i="8"/>
  <c r="K70" i="8"/>
  <c r="K62" i="8"/>
  <c r="K54" i="8"/>
  <c r="K50" i="8"/>
  <c r="K42" i="8"/>
  <c r="K34" i="8"/>
  <c r="K26" i="8"/>
  <c r="K22" i="8"/>
  <c r="K14" i="8"/>
  <c r="K10" i="8"/>
  <c r="K125" i="8"/>
  <c r="K121" i="8"/>
  <c r="K117" i="8"/>
  <c r="K113" i="8"/>
  <c r="K109" i="8"/>
  <c r="K101" i="8"/>
  <c r="K97" i="8"/>
  <c r="K93" i="8"/>
  <c r="K85" i="8"/>
  <c r="K81" i="8"/>
  <c r="K77" i="8"/>
  <c r="K69" i="8"/>
  <c r="K65" i="8"/>
  <c r="K61" i="8"/>
  <c r="K53" i="8"/>
  <c r="K49" i="8"/>
  <c r="K45" i="8"/>
  <c r="K37" i="8"/>
  <c r="K33" i="8"/>
  <c r="K29" i="8"/>
  <c r="K21" i="8"/>
  <c r="K17" i="8"/>
  <c r="K13" i="8"/>
  <c r="G106" i="8"/>
  <c r="M106" i="8"/>
  <c r="G74" i="8"/>
  <c r="M74" i="8"/>
  <c r="G42" i="8"/>
  <c r="M42" i="8"/>
  <c r="G10" i="8"/>
  <c r="M10" i="8"/>
  <c r="K60" i="8"/>
  <c r="G118" i="8"/>
  <c r="M118" i="8"/>
  <c r="G86" i="8"/>
  <c r="M86" i="8"/>
  <c r="G54" i="8"/>
  <c r="M54" i="8"/>
  <c r="G22" i="8"/>
  <c r="M22" i="8"/>
  <c r="K108" i="8"/>
  <c r="L98" i="8"/>
  <c r="L34" i="8"/>
  <c r="G122" i="8"/>
  <c r="M122" i="8"/>
  <c r="G90" i="8"/>
  <c r="M90" i="8"/>
  <c r="G58" i="8"/>
  <c r="M58" i="8"/>
  <c r="G26" i="8"/>
  <c r="M26" i="8"/>
  <c r="K124" i="8"/>
  <c r="G102" i="8"/>
  <c r="M102" i="8"/>
  <c r="G70" i="8"/>
  <c r="M70" i="8"/>
  <c r="G38" i="8"/>
  <c r="M38" i="8"/>
  <c r="K44" i="8"/>
  <c r="L66" i="8"/>
  <c r="G114" i="8"/>
  <c r="M114" i="8"/>
  <c r="G82" i="8"/>
  <c r="M82" i="8"/>
  <c r="G50" i="8"/>
  <c r="M50" i="8"/>
  <c r="G18" i="8"/>
  <c r="M18" i="8"/>
  <c r="K92" i="8"/>
  <c r="L8" i="8"/>
  <c r="G7" i="8"/>
  <c r="M7" i="8"/>
  <c r="G110" i="8"/>
  <c r="M110" i="8"/>
  <c r="Q110" i="8"/>
  <c r="R110" i="8"/>
  <c r="S110" i="8"/>
  <c r="G94" i="8"/>
  <c r="M94" i="8"/>
  <c r="G78" i="8"/>
  <c r="M78" i="8"/>
  <c r="G62" i="8"/>
  <c r="M62" i="8"/>
  <c r="G46" i="8"/>
  <c r="M46" i="8"/>
  <c r="G30" i="8"/>
  <c r="M30" i="8"/>
  <c r="G14" i="8"/>
  <c r="M14" i="8"/>
  <c r="K76" i="8"/>
  <c r="G120" i="8"/>
  <c r="M120" i="8"/>
  <c r="G112" i="8"/>
  <c r="M112" i="8"/>
  <c r="G104" i="8"/>
  <c r="M104" i="8"/>
  <c r="G96" i="8"/>
  <c r="M96" i="8"/>
  <c r="G88" i="8"/>
  <c r="M88" i="8"/>
  <c r="G80" i="8"/>
  <c r="M80" i="8"/>
  <c r="G72" i="8"/>
  <c r="M72" i="8"/>
  <c r="G64" i="8"/>
  <c r="M64" i="8"/>
  <c r="G56" i="8"/>
  <c r="M56" i="8"/>
  <c r="G48" i="8"/>
  <c r="M48" i="8"/>
  <c r="G40" i="8"/>
  <c r="M40" i="8"/>
  <c r="G32" i="8"/>
  <c r="M32" i="8"/>
  <c r="Q32" i="8"/>
  <c r="R32" i="8"/>
  <c r="S32" i="8"/>
  <c r="G24" i="8"/>
  <c r="M24" i="8"/>
  <c r="G16" i="8"/>
  <c r="M16" i="8"/>
  <c r="K100" i="8"/>
  <c r="K68" i="8"/>
  <c r="G124" i="8"/>
  <c r="M124" i="8"/>
  <c r="G116" i="8"/>
  <c r="M116" i="8"/>
  <c r="G108" i="8"/>
  <c r="M108" i="8"/>
  <c r="G100" i="8"/>
  <c r="M100" i="8"/>
  <c r="G92" i="8"/>
  <c r="M92" i="8"/>
  <c r="G84" i="8"/>
  <c r="M84" i="8"/>
  <c r="G76" i="8"/>
  <c r="M76" i="8"/>
  <c r="G68" i="8"/>
  <c r="M68" i="8"/>
  <c r="G60" i="8"/>
  <c r="M60" i="8"/>
  <c r="G52" i="8"/>
  <c r="M52" i="8"/>
  <c r="G44" i="8"/>
  <c r="M44" i="8"/>
  <c r="G36" i="8"/>
  <c r="M36" i="8"/>
  <c r="G28" i="8"/>
  <c r="M28" i="8"/>
  <c r="G20" i="8"/>
  <c r="M20" i="8"/>
  <c r="G12" i="8"/>
  <c r="M12" i="8"/>
  <c r="K116" i="8"/>
  <c r="K84" i="8"/>
  <c r="K52" i="8"/>
  <c r="K111" i="8"/>
  <c r="K105" i="8"/>
  <c r="K95" i="8"/>
  <c r="K89" i="8"/>
  <c r="K79" i="8"/>
  <c r="K73" i="8"/>
  <c r="K63" i="8"/>
  <c r="K57" i="8"/>
  <c r="K47" i="8"/>
  <c r="K41" i="8"/>
  <c r="K35" i="8"/>
  <c r="K27" i="8"/>
  <c r="K19" i="8"/>
  <c r="K11" i="8"/>
  <c r="L13" i="8"/>
  <c r="G123" i="8"/>
  <c r="M123" i="8"/>
  <c r="G119" i="8"/>
  <c r="M119" i="8"/>
  <c r="G115" i="8"/>
  <c r="M115" i="8"/>
  <c r="G111" i="8"/>
  <c r="M111" i="8"/>
  <c r="G107" i="8"/>
  <c r="M107" i="8"/>
  <c r="G103" i="8"/>
  <c r="M103" i="8"/>
  <c r="G99" i="8"/>
  <c r="M99" i="8"/>
  <c r="G95" i="8"/>
  <c r="M95" i="8"/>
  <c r="G91" i="8"/>
  <c r="M91" i="8"/>
  <c r="G87" i="8"/>
  <c r="M87" i="8"/>
  <c r="G83" i="8"/>
  <c r="M83" i="8"/>
  <c r="G79" i="8"/>
  <c r="M79" i="8"/>
  <c r="G75" i="8"/>
  <c r="M75" i="8"/>
  <c r="G71" i="8"/>
  <c r="M71" i="8"/>
  <c r="G67" i="8"/>
  <c r="M67" i="8"/>
  <c r="G63" i="8"/>
  <c r="M63" i="8"/>
  <c r="G59" i="8"/>
  <c r="M59" i="8"/>
  <c r="G55" i="8"/>
  <c r="M55" i="8"/>
  <c r="G51" i="8"/>
  <c r="M51" i="8"/>
  <c r="G47" i="8"/>
  <c r="M47" i="8"/>
  <c r="G43" i="8"/>
  <c r="M43" i="8"/>
  <c r="G39" i="8"/>
  <c r="M39" i="8"/>
  <c r="G35" i="8"/>
  <c r="M35" i="8"/>
  <c r="G31" i="8"/>
  <c r="M31" i="8"/>
  <c r="G27" i="8"/>
  <c r="M27" i="8"/>
  <c r="G23" i="8"/>
  <c r="M23" i="8"/>
  <c r="G19" i="8"/>
  <c r="M19" i="8"/>
  <c r="G15" i="8"/>
  <c r="M15" i="8"/>
  <c r="G11" i="8"/>
  <c r="M11" i="8"/>
  <c r="K115" i="8"/>
  <c r="K99" i="8"/>
  <c r="K83" i="8"/>
  <c r="K67" i="8"/>
  <c r="K51" i="8"/>
  <c r="K25" i="8"/>
  <c r="K9" i="8"/>
  <c r="L21" i="8"/>
  <c r="K103" i="8"/>
  <c r="K87" i="8"/>
  <c r="K71" i="8"/>
  <c r="K55" i="8"/>
  <c r="K39" i="8"/>
  <c r="K31" i="8"/>
  <c r="K23" i="8"/>
  <c r="K15" i="8"/>
  <c r="L29" i="8"/>
  <c r="G125" i="8"/>
  <c r="M125" i="8"/>
  <c r="G121" i="8"/>
  <c r="M121" i="8"/>
  <c r="G117" i="8"/>
  <c r="M117" i="8"/>
  <c r="G113" i="8"/>
  <c r="M113" i="8"/>
  <c r="G109" i="8"/>
  <c r="M109" i="8"/>
  <c r="G105" i="8"/>
  <c r="M105" i="8"/>
  <c r="G101" i="8"/>
  <c r="M101" i="8"/>
  <c r="G97" i="8"/>
  <c r="M97" i="8"/>
  <c r="G93" i="8"/>
  <c r="M93" i="8"/>
  <c r="G89" i="8"/>
  <c r="M89" i="8"/>
  <c r="G85" i="8"/>
  <c r="M85" i="8"/>
  <c r="G81" i="8"/>
  <c r="M81" i="8"/>
  <c r="G77" i="8"/>
  <c r="M77" i="8"/>
  <c r="G73" i="8"/>
  <c r="M73" i="8"/>
  <c r="G69" i="8"/>
  <c r="M69" i="8"/>
  <c r="G65" i="8"/>
  <c r="M65" i="8"/>
  <c r="G61" i="8"/>
  <c r="M61" i="8"/>
  <c r="G57" i="8"/>
  <c r="M57" i="8"/>
  <c r="G53" i="8"/>
  <c r="M53" i="8"/>
  <c r="G49" i="8"/>
  <c r="M49" i="8"/>
  <c r="G45" i="8"/>
  <c r="M45" i="8"/>
  <c r="G41" i="8"/>
  <c r="M41" i="8"/>
  <c r="G37" i="8"/>
  <c r="M37" i="8"/>
  <c r="G33" i="8"/>
  <c r="M33" i="8"/>
  <c r="G25" i="8"/>
  <c r="M25" i="8"/>
  <c r="G17" i="8"/>
  <c r="M17" i="8"/>
  <c r="G9" i="8"/>
  <c r="M9" i="8"/>
  <c r="K107" i="8"/>
  <c r="K91" i="8"/>
  <c r="K75" i="8"/>
  <c r="K59" i="8"/>
  <c r="K43" i="8"/>
  <c r="F25" i="6"/>
  <c r="F24" i="6"/>
  <c r="F23" i="6"/>
  <c r="F22" i="6"/>
  <c r="G26" i="6"/>
  <c r="F21" i="6"/>
  <c r="D16" i="6"/>
  <c r="D14" i="6"/>
  <c r="D5" i="6"/>
  <c r="E5" i="6"/>
  <c r="Q104" i="8"/>
  <c r="R104" i="8"/>
  <c r="S104" i="8"/>
  <c r="Q94" i="8"/>
  <c r="R94" i="8"/>
  <c r="S94" i="8"/>
  <c r="Q70" i="8"/>
  <c r="R70" i="8"/>
  <c r="S70" i="8"/>
  <c r="Q42" i="8"/>
  <c r="R42" i="8"/>
  <c r="S42" i="8"/>
  <c r="Q86" i="8"/>
  <c r="R86" i="8"/>
  <c r="S86" i="8"/>
  <c r="Q12" i="8"/>
  <c r="R12" i="8"/>
  <c r="S12" i="8"/>
  <c r="Q40" i="8"/>
  <c r="R40" i="8"/>
  <c r="S40" i="8"/>
  <c r="Q14" i="8"/>
  <c r="R14" i="8"/>
  <c r="S14" i="8"/>
  <c r="Q21" i="8"/>
  <c r="R21" i="8"/>
  <c r="S21" i="8"/>
  <c r="Q96" i="8"/>
  <c r="R96" i="8"/>
  <c r="S96" i="8"/>
  <c r="Q39" i="8"/>
  <c r="R39" i="8"/>
  <c r="S39" i="8"/>
  <c r="Q103" i="8"/>
  <c r="R103" i="8"/>
  <c r="S103" i="8"/>
  <c r="Q108" i="8"/>
  <c r="R108" i="8"/>
  <c r="S108" i="8"/>
  <c r="Q90" i="8"/>
  <c r="R90" i="8"/>
  <c r="S90" i="8"/>
  <c r="Q124" i="8"/>
  <c r="R124" i="8"/>
  <c r="S124" i="8"/>
  <c r="Q106" i="8"/>
  <c r="R106" i="8"/>
  <c r="S106" i="8"/>
  <c r="Q50" i="8"/>
  <c r="R50" i="8"/>
  <c r="S50" i="8"/>
  <c r="Q34" i="8"/>
  <c r="R34" i="8"/>
  <c r="S34" i="8"/>
  <c r="Q46" i="8"/>
  <c r="R46" i="8"/>
  <c r="S46" i="8"/>
  <c r="Q116" i="8"/>
  <c r="R116" i="8"/>
  <c r="S116" i="8"/>
  <c r="Q122" i="8"/>
  <c r="R122" i="8"/>
  <c r="S122" i="8"/>
  <c r="Q22" i="8"/>
  <c r="R22" i="8"/>
  <c r="S22" i="8"/>
  <c r="Q60" i="8"/>
  <c r="R60" i="8"/>
  <c r="S60" i="8"/>
  <c r="Q26" i="8"/>
  <c r="R26" i="8"/>
  <c r="S26" i="8"/>
  <c r="Q67" i="8"/>
  <c r="R67" i="8"/>
  <c r="S67" i="8"/>
  <c r="Q44" i="8"/>
  <c r="R44" i="8"/>
  <c r="S44" i="8"/>
  <c r="Q59" i="8"/>
  <c r="Q69" i="8"/>
  <c r="R69" i="8"/>
  <c r="S69" i="8"/>
  <c r="Q123" i="8"/>
  <c r="R123" i="8"/>
  <c r="S123" i="8"/>
  <c r="Q100" i="8"/>
  <c r="R100" i="8"/>
  <c r="S100" i="8"/>
  <c r="Q58" i="8"/>
  <c r="R58" i="8"/>
  <c r="S58" i="8"/>
  <c r="Q30" i="8"/>
  <c r="R30" i="8"/>
  <c r="S30" i="8"/>
  <c r="Q118" i="8"/>
  <c r="R118" i="8"/>
  <c r="S118" i="8"/>
  <c r="Q57" i="8"/>
  <c r="R57" i="8"/>
  <c r="S57" i="8"/>
  <c r="Q89" i="8"/>
  <c r="R89" i="8"/>
  <c r="S89" i="8"/>
  <c r="Q37" i="8"/>
  <c r="R37" i="8"/>
  <c r="S37" i="8"/>
  <c r="Q101" i="8"/>
  <c r="R101" i="8"/>
  <c r="S101" i="8"/>
  <c r="Q102" i="8"/>
  <c r="R102" i="8"/>
  <c r="S102" i="8"/>
  <c r="Q64" i="8"/>
  <c r="R64" i="8"/>
  <c r="S64" i="8"/>
  <c r="Q74" i="8"/>
  <c r="R74" i="8"/>
  <c r="S74" i="8"/>
  <c r="Q43" i="8"/>
  <c r="R43" i="8"/>
  <c r="S43" i="8"/>
  <c r="Q92" i="8"/>
  <c r="R92" i="8"/>
  <c r="S92" i="8"/>
  <c r="Q98" i="8"/>
  <c r="R98" i="8"/>
  <c r="S98" i="8"/>
  <c r="H26" i="6"/>
  <c r="I26" i="6"/>
  <c r="Q82" i="8"/>
  <c r="R82" i="8"/>
  <c r="S82" i="8"/>
  <c r="Q7" i="8"/>
  <c r="R7" i="8"/>
  <c r="S7" i="8"/>
  <c r="Q54" i="8"/>
  <c r="R54" i="8"/>
  <c r="S54" i="8"/>
  <c r="Q120" i="8"/>
  <c r="R120" i="8"/>
  <c r="S120" i="8"/>
  <c r="Q66" i="8"/>
  <c r="R66" i="8"/>
  <c r="S66" i="8"/>
  <c r="Q62" i="8"/>
  <c r="R62" i="8"/>
  <c r="S62" i="8"/>
  <c r="Q76" i="8"/>
  <c r="R76" i="8"/>
  <c r="S76" i="8"/>
  <c r="Q56" i="8"/>
  <c r="R56" i="8"/>
  <c r="S56" i="8"/>
  <c r="Q18" i="8"/>
  <c r="R18" i="8"/>
  <c r="S18" i="8"/>
  <c r="Q19" i="8"/>
  <c r="R19" i="8"/>
  <c r="S19" i="8"/>
  <c r="Q10" i="8"/>
  <c r="R10" i="8"/>
  <c r="S10" i="8"/>
  <c r="Q53" i="8"/>
  <c r="R53" i="8"/>
  <c r="S53" i="8"/>
  <c r="Q11" i="8"/>
  <c r="R11" i="8"/>
  <c r="S11" i="8"/>
  <c r="Q27" i="8"/>
  <c r="R27" i="8"/>
  <c r="S27" i="8"/>
  <c r="Q114" i="8"/>
  <c r="R114" i="8"/>
  <c r="S114" i="8"/>
  <c r="Q55" i="8"/>
  <c r="R55" i="8"/>
  <c r="S55" i="8"/>
  <c r="Q8" i="8"/>
  <c r="R8" i="8"/>
  <c r="S8" i="8"/>
  <c r="Q78" i="8"/>
  <c r="R78" i="8"/>
  <c r="S78" i="8"/>
  <c r="Q23" i="8"/>
  <c r="R23" i="8"/>
  <c r="S23" i="8"/>
  <c r="Q71" i="8"/>
  <c r="R71" i="8"/>
  <c r="S71" i="8"/>
  <c r="Q38" i="8"/>
  <c r="R38" i="8"/>
  <c r="S38" i="8"/>
  <c r="Q15" i="8"/>
  <c r="R15" i="8"/>
  <c r="S15" i="8"/>
  <c r="Q29" i="8"/>
  <c r="R29" i="8"/>
  <c r="S29" i="8"/>
  <c r="Q93" i="8"/>
  <c r="R93" i="8"/>
  <c r="S93" i="8"/>
  <c r="Q36" i="8"/>
  <c r="R36" i="8"/>
  <c r="S36" i="8"/>
  <c r="Q87" i="8"/>
  <c r="R87" i="8"/>
  <c r="S87" i="8"/>
  <c r="Q119" i="8"/>
  <c r="R119" i="8"/>
  <c r="S119" i="8"/>
  <c r="Q25" i="8"/>
  <c r="R25" i="8"/>
  <c r="S25" i="8"/>
  <c r="Q49" i="8"/>
  <c r="R49" i="8"/>
  <c r="S49" i="8"/>
  <c r="Q81" i="8"/>
  <c r="R81" i="8"/>
  <c r="S81" i="8"/>
  <c r="Q112" i="8"/>
  <c r="R112" i="8"/>
  <c r="S112" i="8"/>
  <c r="Q16" i="8"/>
  <c r="R16" i="8"/>
  <c r="S16" i="8"/>
  <c r="Q80" i="8"/>
  <c r="R80" i="8"/>
  <c r="S80" i="8"/>
  <c r="Q68" i="8"/>
  <c r="R68" i="8"/>
  <c r="S68" i="8"/>
  <c r="Q9" i="8"/>
  <c r="R9" i="8"/>
  <c r="S9" i="8"/>
  <c r="Q83" i="8"/>
  <c r="R83" i="8"/>
  <c r="S83" i="8"/>
  <c r="Q17" i="8"/>
  <c r="R17" i="8"/>
  <c r="S17" i="8"/>
  <c r="Q63" i="8"/>
  <c r="R63" i="8"/>
  <c r="S63" i="8"/>
  <c r="Q95" i="8"/>
  <c r="R95" i="8"/>
  <c r="S95" i="8"/>
  <c r="Q41" i="8"/>
  <c r="R41" i="8"/>
  <c r="S41" i="8"/>
  <c r="Q73" i="8"/>
  <c r="R73" i="8"/>
  <c r="S73" i="8"/>
  <c r="Q79" i="8"/>
  <c r="R79" i="8"/>
  <c r="S79" i="8"/>
  <c r="Q52" i="8"/>
  <c r="R52" i="8"/>
  <c r="S52" i="8"/>
  <c r="Q91" i="8"/>
  <c r="R91" i="8"/>
  <c r="S91" i="8"/>
  <c r="Q35" i="8"/>
  <c r="R35" i="8"/>
  <c r="S35" i="8"/>
  <c r="Q121" i="8"/>
  <c r="R121" i="8"/>
  <c r="S121" i="8"/>
  <c r="Q105" i="8"/>
  <c r="R105" i="8"/>
  <c r="S105" i="8"/>
  <c r="Q84" i="8"/>
  <c r="R84" i="8"/>
  <c r="S84" i="8"/>
  <c r="Q99" i="8"/>
  <c r="R99" i="8"/>
  <c r="S99" i="8"/>
  <c r="Q45" i="8"/>
  <c r="R45" i="8"/>
  <c r="S45" i="8"/>
  <c r="Q109" i="8"/>
  <c r="R109" i="8"/>
  <c r="S109" i="8"/>
  <c r="Q125" i="8"/>
  <c r="R125" i="8"/>
  <c r="S125" i="8"/>
  <c r="Q31" i="8"/>
  <c r="R31" i="8"/>
  <c r="S31" i="8"/>
  <c r="Q51" i="8"/>
  <c r="R51" i="8"/>
  <c r="S51" i="8"/>
  <c r="Q115" i="8"/>
  <c r="R115" i="8"/>
  <c r="S115" i="8"/>
  <c r="Q28" i="8"/>
  <c r="R28" i="8"/>
  <c r="S28" i="8"/>
  <c r="Q47" i="8"/>
  <c r="R47" i="8"/>
  <c r="S47" i="8"/>
  <c r="Q111" i="8"/>
  <c r="R111" i="8"/>
  <c r="S111" i="8"/>
  <c r="Q61" i="8"/>
  <c r="R61" i="8"/>
  <c r="S61" i="8"/>
  <c r="Q113" i="8"/>
  <c r="R113" i="8"/>
  <c r="S113" i="8"/>
  <c r="Q72" i="8"/>
  <c r="R72" i="8"/>
  <c r="S72" i="8"/>
  <c r="Q107" i="8"/>
  <c r="R107" i="8"/>
  <c r="S107" i="8"/>
  <c r="Q75" i="8"/>
  <c r="R75" i="8"/>
  <c r="S75" i="8"/>
  <c r="Q20" i="8"/>
  <c r="R20" i="8"/>
  <c r="S20" i="8"/>
  <c r="Q85" i="8"/>
  <c r="R85" i="8"/>
  <c r="S85" i="8"/>
  <c r="Q33" i="8"/>
  <c r="R33" i="8"/>
  <c r="S33" i="8"/>
  <c r="Q65" i="8"/>
  <c r="R65" i="8"/>
  <c r="S65" i="8"/>
  <c r="Q97" i="8"/>
  <c r="R97" i="8"/>
  <c r="S97" i="8"/>
  <c r="R59" i="8"/>
  <c r="S59" i="8"/>
  <c r="Q13" i="8"/>
  <c r="R13" i="8"/>
  <c r="S13" i="8"/>
  <c r="Q77" i="8"/>
  <c r="R77" i="8"/>
  <c r="S77" i="8"/>
  <c r="Q117" i="8"/>
  <c r="R117" i="8"/>
  <c r="S117" i="8"/>
  <c r="Q48" i="8"/>
  <c r="R48" i="8"/>
  <c r="S48" i="8"/>
  <c r="Q24" i="8"/>
  <c r="R24" i="8"/>
  <c r="S24" i="8"/>
  <c r="Q88" i="8"/>
  <c r="R88" i="8"/>
  <c r="S88" i="8"/>
</calcChain>
</file>

<file path=xl/comments1.xml><?xml version="1.0" encoding="utf-8"?>
<comments xmlns="http://schemas.openxmlformats.org/spreadsheetml/2006/main">
  <authors>
    <author>Todd</author>
  </authors>
  <commentList>
    <comment ref="A20" authorId="0">
      <text>
        <r>
          <rPr>
            <b/>
            <sz val="9"/>
            <color indexed="81"/>
            <rFont val="Tahoma"/>
            <family val="2"/>
          </rPr>
          <t>Todd:</t>
        </r>
        <r>
          <rPr>
            <sz val="9"/>
            <color indexed="81"/>
            <rFont val="Tahoma"/>
            <family val="2"/>
          </rPr>
          <t xml:space="preserve">
SBE5M - 9-18VDC; 95mA
standard pump 300mA</t>
        </r>
      </text>
    </comment>
  </commentList>
</comments>
</file>

<file path=xl/comments2.xml><?xml version="1.0" encoding="utf-8"?>
<comments xmlns="http://schemas.openxmlformats.org/spreadsheetml/2006/main">
  <authors>
    <author>Todd</author>
  </authors>
  <commentList>
    <comment ref="C24" authorId="0">
      <text>
        <r>
          <rPr>
            <b/>
            <sz val="9"/>
            <color indexed="81"/>
            <rFont val="Tahoma"/>
            <family val="2"/>
          </rPr>
          <t>Todd:</t>
        </r>
        <r>
          <rPr>
            <sz val="9"/>
            <color indexed="81"/>
            <rFont val="Tahoma"/>
            <family val="2"/>
          </rPr>
          <t xml:space="preserve">
SBE5M - 9-18VDC; 95mA
standard pump 300mA</t>
        </r>
      </text>
    </comment>
  </commentList>
</comments>
</file>

<file path=xl/sharedStrings.xml><?xml version="1.0" encoding="utf-8"?>
<sst xmlns="http://schemas.openxmlformats.org/spreadsheetml/2006/main" count="129" uniqueCount="59">
  <si>
    <t>optode</t>
  </si>
  <si>
    <t>sampling interval (s)</t>
  </si>
  <si>
    <t>optode mA per measurement</t>
  </si>
  <si>
    <t>mA required</t>
  </si>
  <si>
    <t>task</t>
  </si>
  <si>
    <t>I (mA)</t>
  </si>
  <si>
    <t>avg current</t>
  </si>
  <si>
    <t>5-14V</t>
  </si>
  <si>
    <t>V</t>
  </si>
  <si>
    <t>Vpackage</t>
  </si>
  <si>
    <t>% time of 1 hr</t>
  </si>
  <si>
    <t>avg I (mA)</t>
  </si>
  <si>
    <t>Pack 1</t>
  </si>
  <si>
    <t>D-Cell (mA*hr)</t>
  </si>
  <si>
    <t>Voltage</t>
  </si>
  <si>
    <t>n cells</t>
  </si>
  <si>
    <t>in parallel</t>
  </si>
  <si>
    <t>capacity (mA*hr)</t>
  </si>
  <si>
    <t>capacity (day)</t>
  </si>
  <si>
    <t>SBE 5M</t>
  </si>
  <si>
    <t>average current</t>
  </si>
  <si>
    <t>9-18V</t>
  </si>
  <si>
    <t>controller sleep</t>
  </si>
  <si>
    <t>controller samp</t>
  </si>
  <si>
    <t>capacity (measurements)</t>
  </si>
  <si>
    <t>36D-cell split into 3x12 (18V) packs</t>
  </si>
  <si>
    <t>micropump</t>
  </si>
  <si>
    <t>#meas</t>
  </si>
  <si>
    <t>capacity</t>
  </si>
  <si>
    <t>#days</t>
  </si>
  <si>
    <t>sec</t>
  </si>
  <si>
    <t>mA*hr</t>
  </si>
  <si>
    <t>package capacity</t>
  </si>
  <si>
    <t>D-Cell rating</t>
  </si>
  <si>
    <t>SeapHOx</t>
  </si>
  <si>
    <t>12D-cell x 3 (18V) pack</t>
  </si>
  <si>
    <t>pump time</t>
  </si>
  <si>
    <t>SBE 37</t>
  </si>
  <si>
    <t>mA</t>
  </si>
  <si>
    <t>D-Cell voltage</t>
  </si>
  <si>
    <t>series package volts</t>
  </si>
  <si>
    <t>Samp Int. (min)</t>
  </si>
  <si>
    <t>pH ave time</t>
  </si>
  <si>
    <t>pump</t>
  </si>
  <si>
    <t>peripheral&amp;com time</t>
  </si>
  <si>
    <t>cont. ON</t>
  </si>
  <si>
    <t>% per hr</t>
  </si>
  <si>
    <t>cont. OFF</t>
  </si>
  <si>
    <t>SBE37</t>
  </si>
  <si>
    <t>mL/min</t>
  </si>
  <si>
    <t>mL</t>
  </si>
  <si>
    <t>approximate flush rate</t>
  </si>
  <si>
    <t>approx. internal vol</t>
  </si>
  <si>
    <t>sec/flush</t>
  </si>
  <si>
    <t>3flushes</t>
  </si>
  <si>
    <t>Aux1 ON time</t>
  </si>
  <si>
    <t>Aux1</t>
  </si>
  <si>
    <t>Non-isolated mode</t>
  </si>
  <si>
    <t>7D-cell x 1 (10.5V)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</si>
</sst>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000"/>
    <numFmt numFmtId="166" formatCode="0.00000"/>
    <numFmt numFmtId="167" formatCode="0.0000%"/>
    <numFmt numFmtId="168" formatCode="0.0%"/>
  </numFmts>
  <fonts count="5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0" borderId="0" xfId="0" applyNumberFormat="1"/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165" fontId="0" fillId="0" borderId="0" xfId="0" applyNumberFormat="1"/>
    <xf numFmtId="1" fontId="0" fillId="0" borderId="0" xfId="0" applyNumberFormat="1"/>
    <xf numFmtId="0" fontId="2" fillId="0" borderId="0" xfId="0" applyFont="1" applyAlignment="1">
      <alignment horizontal="right"/>
    </xf>
    <xf numFmtId="0" fontId="2" fillId="0" borderId="1" xfId="0" applyFont="1" applyFill="1" applyBorder="1"/>
    <xf numFmtId="1" fontId="2" fillId="0" borderId="1" xfId="0" applyNumberFormat="1" applyFont="1" applyFill="1" applyBorder="1"/>
    <xf numFmtId="16" fontId="2" fillId="0" borderId="0" xfId="0" quotePrefix="1" applyNumberFormat="1" applyFont="1"/>
    <xf numFmtId="164" fontId="2" fillId="0" borderId="0" xfId="0" applyNumberFormat="1" applyFont="1"/>
    <xf numFmtId="0" fontId="2" fillId="0" borderId="0" xfId="0" applyFont="1" applyFill="1" applyBorder="1"/>
    <xf numFmtId="166" fontId="0" fillId="0" borderId="0" xfId="0" applyNumberFormat="1"/>
    <xf numFmtId="164" fontId="0" fillId="0" borderId="0" xfId="0" applyNumberForma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164" fontId="0" fillId="0" borderId="0" xfId="0" applyNumberFormat="1" applyBorder="1" applyAlignment="1">
      <alignment horizontal="right"/>
    </xf>
    <xf numFmtId="167" fontId="0" fillId="0" borderId="0" xfId="0" applyNumberFormat="1"/>
    <xf numFmtId="167" fontId="2" fillId="2" borderId="1" xfId="0" applyNumberFormat="1" applyFont="1" applyFill="1" applyBorder="1"/>
    <xf numFmtId="167" fontId="0" fillId="0" borderId="0" xfId="0" applyNumberFormat="1" applyAlignment="1">
      <alignment horizontal="center"/>
    </xf>
    <xf numFmtId="168" fontId="0" fillId="0" borderId="0" xfId="0" applyNumberFormat="1"/>
    <xf numFmtId="168" fontId="2" fillId="2" borderId="1" xfId="0" applyNumberFormat="1" applyFont="1" applyFill="1" applyBorder="1"/>
    <xf numFmtId="168" fontId="2" fillId="0" borderId="0" xfId="0" applyNumberFormat="1" applyFont="1" applyBorder="1" applyAlignment="1">
      <alignment horizontal="center"/>
    </xf>
    <xf numFmtId="168" fontId="0" fillId="0" borderId="0" xfId="0" applyNumberFormat="1" applyAlignment="1">
      <alignment horizontal="center"/>
    </xf>
    <xf numFmtId="168" fontId="2" fillId="3" borderId="1" xfId="0" applyNumberFormat="1" applyFont="1" applyFill="1" applyBorder="1"/>
    <xf numFmtId="167" fontId="2" fillId="3" borderId="1" xfId="0" applyNumberFormat="1" applyFont="1" applyFill="1" applyBorder="1"/>
    <xf numFmtId="1" fontId="0" fillId="0" borderId="0" xfId="0" applyNumberFormat="1" applyAlignment="1">
      <alignment horizontal="center"/>
    </xf>
    <xf numFmtId="167" fontId="2" fillId="2" borderId="0" xfId="0" applyNumberFormat="1" applyFont="1" applyFill="1" applyBorder="1" applyAlignment="1">
      <alignment horizontal="center"/>
    </xf>
    <xf numFmtId="167" fontId="2" fillId="3" borderId="0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SeaFET Deployment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662788627192526"/>
          <c:y val="0.11936643971456166"/>
          <c:w val="0.64236220472440941"/>
          <c:h val="0.74066545614350998"/>
        </c:manualLayout>
      </c:layout>
      <c:scatterChart>
        <c:scatterStyle val="smoothMarker"/>
        <c:varyColors val="0"/>
        <c:ser>
          <c:idx val="0"/>
          <c:order val="0"/>
          <c:tx>
            <c:v>days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SeaFET!$D$7:$D$125</c:f>
              <c:numCache>
                <c:formatCode>General</c:formatCode>
                <c:ptCount val="11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  <c:pt idx="69">
                  <c:v>71</c:v>
                </c:pt>
                <c:pt idx="70">
                  <c:v>72</c:v>
                </c:pt>
                <c:pt idx="71">
                  <c:v>73</c:v>
                </c:pt>
                <c:pt idx="72">
                  <c:v>74</c:v>
                </c:pt>
                <c:pt idx="73">
                  <c:v>75</c:v>
                </c:pt>
                <c:pt idx="74">
                  <c:v>76</c:v>
                </c:pt>
                <c:pt idx="75">
                  <c:v>77</c:v>
                </c:pt>
                <c:pt idx="76">
                  <c:v>78</c:v>
                </c:pt>
                <c:pt idx="77">
                  <c:v>79</c:v>
                </c:pt>
                <c:pt idx="78">
                  <c:v>80</c:v>
                </c:pt>
                <c:pt idx="79">
                  <c:v>81</c:v>
                </c:pt>
                <c:pt idx="80">
                  <c:v>82</c:v>
                </c:pt>
                <c:pt idx="81">
                  <c:v>83</c:v>
                </c:pt>
                <c:pt idx="82">
                  <c:v>84</c:v>
                </c:pt>
                <c:pt idx="83">
                  <c:v>85</c:v>
                </c:pt>
                <c:pt idx="84">
                  <c:v>86</c:v>
                </c:pt>
                <c:pt idx="85">
                  <c:v>87</c:v>
                </c:pt>
                <c:pt idx="86">
                  <c:v>88</c:v>
                </c:pt>
                <c:pt idx="87">
                  <c:v>89</c:v>
                </c:pt>
                <c:pt idx="88">
                  <c:v>90</c:v>
                </c:pt>
                <c:pt idx="89">
                  <c:v>91</c:v>
                </c:pt>
                <c:pt idx="90">
                  <c:v>92</c:v>
                </c:pt>
                <c:pt idx="91">
                  <c:v>93</c:v>
                </c:pt>
                <c:pt idx="92">
                  <c:v>94</c:v>
                </c:pt>
                <c:pt idx="93">
                  <c:v>95</c:v>
                </c:pt>
                <c:pt idx="94">
                  <c:v>96</c:v>
                </c:pt>
                <c:pt idx="95">
                  <c:v>97</c:v>
                </c:pt>
                <c:pt idx="96">
                  <c:v>98</c:v>
                </c:pt>
                <c:pt idx="97">
                  <c:v>99</c:v>
                </c:pt>
                <c:pt idx="98">
                  <c:v>100</c:v>
                </c:pt>
                <c:pt idx="99">
                  <c:v>101</c:v>
                </c:pt>
                <c:pt idx="100">
                  <c:v>102</c:v>
                </c:pt>
                <c:pt idx="101">
                  <c:v>103</c:v>
                </c:pt>
                <c:pt idx="102">
                  <c:v>104</c:v>
                </c:pt>
                <c:pt idx="103">
                  <c:v>105</c:v>
                </c:pt>
                <c:pt idx="104">
                  <c:v>106</c:v>
                </c:pt>
                <c:pt idx="105">
                  <c:v>107</c:v>
                </c:pt>
                <c:pt idx="106">
                  <c:v>108</c:v>
                </c:pt>
                <c:pt idx="107">
                  <c:v>109</c:v>
                </c:pt>
                <c:pt idx="108">
                  <c:v>110</c:v>
                </c:pt>
                <c:pt idx="109">
                  <c:v>111</c:v>
                </c:pt>
                <c:pt idx="110">
                  <c:v>112</c:v>
                </c:pt>
                <c:pt idx="111">
                  <c:v>113</c:v>
                </c:pt>
                <c:pt idx="112">
                  <c:v>114</c:v>
                </c:pt>
                <c:pt idx="113">
                  <c:v>115</c:v>
                </c:pt>
                <c:pt idx="114">
                  <c:v>116</c:v>
                </c:pt>
                <c:pt idx="115">
                  <c:v>117</c:v>
                </c:pt>
                <c:pt idx="116">
                  <c:v>118</c:v>
                </c:pt>
                <c:pt idx="117">
                  <c:v>119</c:v>
                </c:pt>
                <c:pt idx="118">
                  <c:v>120</c:v>
                </c:pt>
              </c:numCache>
            </c:numRef>
          </c:xVal>
          <c:yVal>
            <c:numRef>
              <c:f>SeaFET!$R$7:$R$125</c:f>
              <c:numCache>
                <c:formatCode>0</c:formatCode>
                <c:ptCount val="119"/>
                <c:pt idx="0">
                  <c:v>23.961661341853031</c:v>
                </c:pt>
                <c:pt idx="1">
                  <c:v>34.856700232377996</c:v>
                </c:pt>
                <c:pt idx="2">
                  <c:v>45.112781954887204</c:v>
                </c:pt>
                <c:pt idx="3">
                  <c:v>54.784514243973689</c:v>
                </c:pt>
                <c:pt idx="4">
                  <c:v>63.92045454545454</c:v>
                </c:pt>
                <c:pt idx="5">
                  <c:v>72.563925362819631</c:v>
                </c:pt>
                <c:pt idx="6">
                  <c:v>80.753701211305511</c:v>
                </c:pt>
                <c:pt idx="7">
                  <c:v>88.52459016393442</c:v>
                </c:pt>
                <c:pt idx="8">
                  <c:v>95.907928388746782</c:v>
                </c:pt>
                <c:pt idx="9">
                  <c:v>102.93200249532127</c:v>
                </c:pt>
                <c:pt idx="10">
                  <c:v>109.62241169305723</c:v>
                </c:pt>
                <c:pt idx="11">
                  <c:v>116.00237953599047</c:v>
                </c:pt>
                <c:pt idx="12">
                  <c:v>122.09302325581397</c:v>
                </c:pt>
                <c:pt idx="13">
                  <c:v>127.91358726549174</c:v>
                </c:pt>
                <c:pt idx="14">
                  <c:v>133.48164627363738</c:v>
                </c:pt>
                <c:pt idx="15">
                  <c:v>138.81328252585737</c:v>
                </c:pt>
                <c:pt idx="16">
                  <c:v>143.92324093816632</c:v>
                </c:pt>
                <c:pt idx="17">
                  <c:v>148.8250652741514</c:v>
                </c:pt>
                <c:pt idx="18">
                  <c:v>153.53121801432954</c:v>
                </c:pt>
                <c:pt idx="19">
                  <c:v>158.05318615153035</c:v>
                </c:pt>
                <c:pt idx="20">
                  <c:v>162.4015748031496</c:v>
                </c:pt>
                <c:pt idx="21">
                  <c:v>166.58619024625784</c:v>
                </c:pt>
                <c:pt idx="22">
                  <c:v>170.61611374407585</c:v>
                </c:pt>
                <c:pt idx="23">
                  <c:v>174.49976733364352</c:v>
                </c:pt>
                <c:pt idx="24">
                  <c:v>178.24497257769656</c:v>
                </c:pt>
                <c:pt idx="25">
                  <c:v>181.85900314324201</c:v>
                </c:pt>
                <c:pt idx="26">
                  <c:v>185.34863195057369</c:v>
                </c:pt>
                <c:pt idx="27">
                  <c:v>188.72017353579176</c:v>
                </c:pt>
                <c:pt idx="28">
                  <c:v>191.97952218430032</c:v>
                </c:pt>
                <c:pt idx="29">
                  <c:v>195.132186319765</c:v>
                </c:pt>
                <c:pt idx="30">
                  <c:v>198.18331957060278</c:v>
                </c:pt>
                <c:pt idx="31">
                  <c:v>201.13774888256805</c:v>
                </c:pt>
                <c:pt idx="32">
                  <c:v>204</c:v>
                </c:pt>
                <c:pt idx="33">
                  <c:v>206.77432059866086</c:v>
                </c:pt>
                <c:pt idx="34">
                  <c:v>209.46470131885187</c:v>
                </c:pt>
                <c:pt idx="35">
                  <c:v>212.07489491784486</c:v>
                </c:pt>
                <c:pt idx="36">
                  <c:v>214.60843373493972</c:v>
                </c:pt>
                <c:pt idx="37">
                  <c:v>217.06864564007424</c:v>
                </c:pt>
                <c:pt idx="38">
                  <c:v>219.45866861741038</c:v>
                </c:pt>
                <c:pt idx="39">
                  <c:v>221.78146411828342</c:v>
                </c:pt>
                <c:pt idx="40">
                  <c:v>224.03982930298719</c:v>
                </c:pt>
                <c:pt idx="41">
                  <c:v>226.23640827779727</c:v>
                </c:pt>
                <c:pt idx="42">
                  <c:v>228.37370242214533</c:v>
                </c:pt>
                <c:pt idx="43">
                  <c:v>230.45407989074769</c:v>
                </c:pt>
                <c:pt idx="44">
                  <c:v>232.47978436657681</c:v>
                </c:pt>
                <c:pt idx="45">
                  <c:v>234.45294313269036</c:v>
                </c:pt>
                <c:pt idx="46">
                  <c:v>236.37557452396584</c:v>
                </c:pt>
                <c:pt idx="47">
                  <c:v>238.24959481361429</c:v>
                </c:pt>
                <c:pt idx="48">
                  <c:v>240.07682458386682</c:v>
                </c:pt>
                <c:pt idx="49">
                  <c:v>241.85899462535565</c:v>
                </c:pt>
                <c:pt idx="50">
                  <c:v>243.59775140537161</c:v>
                </c:pt>
                <c:pt idx="51">
                  <c:v>245.29466214131443</c:v>
                </c:pt>
                <c:pt idx="52">
                  <c:v>246.95121951219508</c:v>
                </c:pt>
                <c:pt idx="53">
                  <c:v>248.56884603796323</c:v>
                </c:pt>
                <c:pt idx="54">
                  <c:v>250.14889815366291</c:v>
                </c:pt>
                <c:pt idx="55">
                  <c:v>251.69267000294371</c:v>
                </c:pt>
                <c:pt idx="56">
                  <c:v>253.20139697322466</c:v>
                </c:pt>
                <c:pt idx="57">
                  <c:v>254.67625899280577</c:v>
                </c:pt>
                <c:pt idx="58">
                  <c:v>256.11838360842347</c:v>
                </c:pt>
                <c:pt idx="59">
                  <c:v>257.52884886011822</c:v>
                </c:pt>
                <c:pt idx="60">
                  <c:v>258.90868596881955</c:v>
                </c:pt>
                <c:pt idx="61">
                  <c:v>260.25888185072978</c:v>
                </c:pt>
                <c:pt idx="62">
                  <c:v>261.58038147138961</c:v>
                </c:pt>
                <c:pt idx="63">
                  <c:v>262.87409005122669</c:v>
                </c:pt>
                <c:pt idx="64">
                  <c:v>264.14087513340445</c:v>
                </c:pt>
                <c:pt idx="65">
                  <c:v>265.3815685238975</c:v>
                </c:pt>
                <c:pt idx="66">
                  <c:v>266.59696811291161</c:v>
                </c:pt>
                <c:pt idx="67">
                  <c:v>267.78783958602844</c:v>
                </c:pt>
                <c:pt idx="68">
                  <c:v>268.95491803278685</c:v>
                </c:pt>
                <c:pt idx="69">
                  <c:v>270.0989094598022</c:v>
                </c:pt>
                <c:pt idx="70">
                  <c:v>271.22049221496735</c:v>
                </c:pt>
                <c:pt idx="71">
                  <c:v>272.32031832877391</c:v>
                </c:pt>
                <c:pt idx="72">
                  <c:v>273.39901477832512</c:v>
                </c:pt>
                <c:pt idx="73">
                  <c:v>274.45718467918999</c:v>
                </c:pt>
                <c:pt idx="74">
                  <c:v>275.49540840985986</c:v>
                </c:pt>
                <c:pt idx="75">
                  <c:v>276.51424467321044</c:v>
                </c:pt>
                <c:pt idx="76">
                  <c:v>277.51423149905116</c:v>
                </c:pt>
                <c:pt idx="77">
                  <c:v>278.49588719153934</c:v>
                </c:pt>
                <c:pt idx="78">
                  <c:v>279.45971122496502</c:v>
                </c:pt>
                <c:pt idx="79">
                  <c:v>280.40618509116081</c:v>
                </c:pt>
                <c:pt idx="80">
                  <c:v>281.33577310155539</c:v>
                </c:pt>
                <c:pt idx="81">
                  <c:v>282.24892314667875</c:v>
                </c:pt>
                <c:pt idx="82">
                  <c:v>283.14606741573033</c:v>
                </c:pt>
                <c:pt idx="83">
                  <c:v>284.02762307863662</c:v>
                </c:pt>
                <c:pt idx="84">
                  <c:v>284.8939929328622</c:v>
                </c:pt>
                <c:pt idx="85">
                  <c:v>285.74556601707906</c:v>
                </c:pt>
                <c:pt idx="86">
                  <c:v>286.58271819366041</c:v>
                </c:pt>
                <c:pt idx="87">
                  <c:v>287.40581270182992</c:v>
                </c:pt>
                <c:pt idx="88">
                  <c:v>288.21520068317676</c:v>
                </c:pt>
                <c:pt idx="89">
                  <c:v>289.01122168113483</c:v>
                </c:pt>
                <c:pt idx="90">
                  <c:v>289.79420411591769</c:v>
                </c:pt>
                <c:pt idx="91">
                  <c:v>290.5644657363049</c:v>
                </c:pt>
                <c:pt idx="92">
                  <c:v>291.32231404958674</c:v>
                </c:pt>
                <c:pt idx="93">
                  <c:v>292.06804673088749</c:v>
                </c:pt>
                <c:pt idx="94">
                  <c:v>292.80195201301342</c:v>
                </c:pt>
                <c:pt idx="95">
                  <c:v>293.52430905789788</c:v>
                </c:pt>
                <c:pt idx="96">
                  <c:v>294.23538831064849</c:v>
                </c:pt>
                <c:pt idx="97">
                  <c:v>294.93545183713996</c:v>
                </c:pt>
                <c:pt idx="98">
                  <c:v>295.62475364603864</c:v>
                </c:pt>
                <c:pt idx="99">
                  <c:v>296.30353999608832</c:v>
                </c:pt>
                <c:pt idx="100">
                  <c:v>296.97204968944095</c:v>
                </c:pt>
                <c:pt idx="101">
                  <c:v>297.63051435176266</c:v>
                </c:pt>
                <c:pt idx="102">
                  <c:v>298.27915869980876</c:v>
                </c:pt>
                <c:pt idx="103">
                  <c:v>298.91820079711516</c:v>
                </c:pt>
                <c:pt idx="104">
                  <c:v>299.54785229841752</c:v>
                </c:pt>
                <c:pt idx="105">
                  <c:v>300.16831868337385</c:v>
                </c:pt>
                <c:pt idx="106">
                  <c:v>300.77979948013365</c:v>
                </c:pt>
                <c:pt idx="107">
                  <c:v>301.38248847926269</c:v>
                </c:pt>
                <c:pt idx="108">
                  <c:v>301.97657393850659</c:v>
                </c:pt>
                <c:pt idx="109">
                  <c:v>302.56223877884787</c:v>
                </c:pt>
                <c:pt idx="110">
                  <c:v>303.13966077228434</c:v>
                </c:pt>
                <c:pt idx="111">
                  <c:v>303.70901272173444</c:v>
                </c:pt>
                <c:pt idx="112">
                  <c:v>304.27046263345198</c:v>
                </c:pt>
                <c:pt idx="113">
                  <c:v>304.82417388231136</c:v>
                </c:pt>
                <c:pt idx="114">
                  <c:v>305.37030537030535</c:v>
                </c:pt>
                <c:pt idx="115">
                  <c:v>305.90901167857766</c:v>
                </c:pt>
                <c:pt idx="116">
                  <c:v>306.44044321329636</c:v>
                </c:pt>
                <c:pt idx="117">
                  <c:v>306.96474634565777</c:v>
                </c:pt>
                <c:pt idx="118">
                  <c:v>307.48206354629309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076800"/>
        <c:axId val="91628672"/>
      </c:scatterChart>
      <c:valAx>
        <c:axId val="86076800"/>
        <c:scaling>
          <c:orientation val="minMax"/>
          <c:max val="12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sampling interval (minutes)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1628672"/>
        <c:crosses val="autoZero"/>
        <c:crossBetween val="midCat"/>
        <c:majorUnit val="15"/>
      </c:valAx>
      <c:valAx>
        <c:axId val="91628672"/>
        <c:scaling>
          <c:orientation val="minMax"/>
          <c:max val="4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deployment capacity (days)</a:t>
                </a:r>
              </a:p>
            </c:rich>
          </c:tx>
          <c:layout>
            <c:manualLayout>
              <c:xMode val="edge"/>
              <c:yMode val="edge"/>
              <c:x val="2.9401861876640421E-2"/>
              <c:y val="0.28090349019688465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86076800"/>
        <c:crosses val="autoZero"/>
        <c:crossBetween val="midCat"/>
        <c:majorUnit val="50"/>
      </c:valAx>
    </c:plotArea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Power</a:t>
            </a:r>
            <a:r>
              <a:rPr lang="en-US" baseline="0"/>
              <a:t> Budget Estimate</a:t>
            </a:r>
            <a:endParaRPr lang="en-US"/>
          </a:p>
        </c:rich>
      </c:tx>
      <c:layout>
        <c:manualLayout>
          <c:xMode val="edge"/>
          <c:yMode val="edge"/>
          <c:x val="0.31506785923604202"/>
          <c:y val="3.79285193289569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662788627192526"/>
          <c:y val="0.30609142128568723"/>
          <c:w val="0.67135703182733231"/>
          <c:h val="0.55394039640012172"/>
        </c:manualLayout>
      </c:layout>
      <c:scatterChart>
        <c:scatterStyle val="smoothMarker"/>
        <c:varyColors val="0"/>
        <c:ser>
          <c:idx val="0"/>
          <c:order val="0"/>
          <c:tx>
            <c:v>SeapHOx</c:v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xVal>
            <c:numRef>
              <c:f>SeapHOx!$D$7:$D$125</c:f>
              <c:numCache>
                <c:formatCode>General</c:formatCode>
                <c:ptCount val="11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  <c:pt idx="69">
                  <c:v>71</c:v>
                </c:pt>
                <c:pt idx="70">
                  <c:v>72</c:v>
                </c:pt>
                <c:pt idx="71">
                  <c:v>73</c:v>
                </c:pt>
                <c:pt idx="72">
                  <c:v>74</c:v>
                </c:pt>
                <c:pt idx="73">
                  <c:v>75</c:v>
                </c:pt>
                <c:pt idx="74">
                  <c:v>76</c:v>
                </c:pt>
                <c:pt idx="75">
                  <c:v>77</c:v>
                </c:pt>
                <c:pt idx="76">
                  <c:v>78</c:v>
                </c:pt>
                <c:pt idx="77">
                  <c:v>79</c:v>
                </c:pt>
                <c:pt idx="78">
                  <c:v>80</c:v>
                </c:pt>
                <c:pt idx="79">
                  <c:v>81</c:v>
                </c:pt>
                <c:pt idx="80">
                  <c:v>82</c:v>
                </c:pt>
                <c:pt idx="81">
                  <c:v>83</c:v>
                </c:pt>
                <c:pt idx="82">
                  <c:v>84</c:v>
                </c:pt>
                <c:pt idx="83">
                  <c:v>85</c:v>
                </c:pt>
                <c:pt idx="84">
                  <c:v>86</c:v>
                </c:pt>
                <c:pt idx="85">
                  <c:v>87</c:v>
                </c:pt>
                <c:pt idx="86">
                  <c:v>88</c:v>
                </c:pt>
                <c:pt idx="87">
                  <c:v>89</c:v>
                </c:pt>
                <c:pt idx="88">
                  <c:v>90</c:v>
                </c:pt>
                <c:pt idx="89">
                  <c:v>91</c:v>
                </c:pt>
                <c:pt idx="90">
                  <c:v>92</c:v>
                </c:pt>
                <c:pt idx="91">
                  <c:v>93</c:v>
                </c:pt>
                <c:pt idx="92">
                  <c:v>94</c:v>
                </c:pt>
                <c:pt idx="93">
                  <c:v>95</c:v>
                </c:pt>
                <c:pt idx="94">
                  <c:v>96</c:v>
                </c:pt>
                <c:pt idx="95">
                  <c:v>97</c:v>
                </c:pt>
                <c:pt idx="96">
                  <c:v>98</c:v>
                </c:pt>
                <c:pt idx="97">
                  <c:v>99</c:v>
                </c:pt>
                <c:pt idx="98">
                  <c:v>100</c:v>
                </c:pt>
                <c:pt idx="99">
                  <c:v>101</c:v>
                </c:pt>
                <c:pt idx="100">
                  <c:v>102</c:v>
                </c:pt>
                <c:pt idx="101">
                  <c:v>103</c:v>
                </c:pt>
                <c:pt idx="102">
                  <c:v>104</c:v>
                </c:pt>
                <c:pt idx="103">
                  <c:v>105</c:v>
                </c:pt>
                <c:pt idx="104">
                  <c:v>106</c:v>
                </c:pt>
                <c:pt idx="105">
                  <c:v>107</c:v>
                </c:pt>
                <c:pt idx="106">
                  <c:v>108</c:v>
                </c:pt>
                <c:pt idx="107">
                  <c:v>109</c:v>
                </c:pt>
                <c:pt idx="108">
                  <c:v>110</c:v>
                </c:pt>
                <c:pt idx="109">
                  <c:v>111</c:v>
                </c:pt>
                <c:pt idx="110">
                  <c:v>112</c:v>
                </c:pt>
                <c:pt idx="111">
                  <c:v>113</c:v>
                </c:pt>
                <c:pt idx="112">
                  <c:v>114</c:v>
                </c:pt>
                <c:pt idx="113">
                  <c:v>115</c:v>
                </c:pt>
                <c:pt idx="114">
                  <c:v>116</c:v>
                </c:pt>
                <c:pt idx="115">
                  <c:v>117</c:v>
                </c:pt>
                <c:pt idx="116">
                  <c:v>118</c:v>
                </c:pt>
                <c:pt idx="117">
                  <c:v>119</c:v>
                </c:pt>
                <c:pt idx="118">
                  <c:v>120</c:v>
                </c:pt>
              </c:numCache>
            </c:numRef>
          </c:xVal>
          <c:yVal>
            <c:numRef>
              <c:f>SeapHOx!$R$7:$R$125</c:f>
              <c:numCache>
                <c:formatCode>0</c:formatCode>
                <c:ptCount val="119"/>
                <c:pt idx="0">
                  <c:v>21.259005550962563</c:v>
                </c:pt>
                <c:pt idx="1">
                  <c:v>31.311608488924971</c:v>
                </c:pt>
                <c:pt idx="2">
                  <c:v>41.00694839958993</c:v>
                </c:pt>
                <c:pt idx="3">
                  <c:v>50.36373810856184</c:v>
                </c:pt>
                <c:pt idx="4">
                  <c:v>59.399406005939944</c:v>
                </c:pt>
                <c:pt idx="5">
                  <c:v>68.130204390613173</c:v>
                </c:pt>
                <c:pt idx="6">
                  <c:v>76.571307029671388</c:v>
                </c:pt>
                <c:pt idx="7">
                  <c:v>84.736897164975389</c:v>
                </c:pt>
                <c:pt idx="8">
                  <c:v>92.640247040658778</c:v>
                </c:pt>
                <c:pt idx="9">
                  <c:v>100.29378988957552</c:v>
                </c:pt>
                <c:pt idx="10">
                  <c:v>107.70918519996012</c:v>
                </c:pt>
                <c:pt idx="11">
                  <c:v>114.8973779829127</c:v>
                </c:pt>
                <c:pt idx="12">
                  <c:v>121.8686526743399</c:v>
                </c:pt>
                <c:pt idx="13">
                  <c:v>128.63268222963316</c:v>
                </c:pt>
                <c:pt idx="14">
                  <c:v>135.19857290395268</c:v>
                </c:pt>
                <c:pt idx="15">
                  <c:v>141.57490515406678</c:v>
                </c:pt>
                <c:pt idx="16">
                  <c:v>147.76977104807074</c:v>
                </c:pt>
                <c:pt idx="17">
                  <c:v>153.79080852594657</c:v>
                </c:pt>
                <c:pt idx="18">
                  <c:v>159.6452328159645</c:v>
                </c:pt>
                <c:pt idx="19">
                  <c:v>165.33986527862831</c:v>
                </c:pt>
                <c:pt idx="20">
                  <c:v>170.88115992060065</c:v>
                </c:pt>
                <c:pt idx="21">
                  <c:v>176.27522779528229</c:v>
                </c:pt>
                <c:pt idx="22">
                  <c:v>181.52785948399026</c:v>
                </c:pt>
                <c:pt idx="23">
                  <c:v>186.64454583160514</c:v>
                </c:pt>
                <c:pt idx="24">
                  <c:v>191.63049709278519</c:v>
                </c:pt>
                <c:pt idx="25">
                  <c:v>196.49066062909355</c:v>
                </c:pt>
                <c:pt idx="26">
                  <c:v>201.22973728339855</c:v>
                </c:pt>
                <c:pt idx="27">
                  <c:v>205.85219654546884</c:v>
                </c:pt>
                <c:pt idx="28">
                  <c:v>210.36229061160887</c:v>
                </c:pt>
                <c:pt idx="29">
                  <c:v>214.7640674312986</c:v>
                </c:pt>
                <c:pt idx="30">
                  <c:v>219.06138282497909</c:v>
                </c:pt>
                <c:pt idx="31">
                  <c:v>223.25791174922952</c:v>
                </c:pt>
                <c:pt idx="32">
                  <c:v>227.35715877851251</c:v>
                </c:pt>
                <c:pt idx="33">
                  <c:v>231.36246786632395</c:v>
                </c:pt>
                <c:pt idx="34">
                  <c:v>235.27703144288716</c:v>
                </c:pt>
                <c:pt idx="35">
                  <c:v>239.10389890141451</c:v>
                </c:pt>
                <c:pt idx="36">
                  <c:v>242.84598452034371</c:v>
                </c:pt>
                <c:pt idx="37">
                  <c:v>246.50607486480797</c:v>
                </c:pt>
                <c:pt idx="38">
                  <c:v>250.08683570684261</c:v>
                </c:pt>
                <c:pt idx="39">
                  <c:v>253.59081850044674</c:v>
                </c:pt>
                <c:pt idx="40">
                  <c:v>257.02046644455021</c:v>
                </c:pt>
                <c:pt idx="41">
                  <c:v>260.37812016416603</c:v>
                </c:pt>
                <c:pt idx="42">
                  <c:v>263.66602303748584</c:v>
                </c:pt>
                <c:pt idx="43">
                  <c:v>266.88632619439869</c:v>
                </c:pt>
                <c:pt idx="44">
                  <c:v>270.04109320983633</c:v>
                </c:pt>
                <c:pt idx="45">
                  <c:v>273.13230451346288</c:v>
                </c:pt>
                <c:pt idx="46">
                  <c:v>276.16186153551104</c:v>
                </c:pt>
                <c:pt idx="47">
                  <c:v>279.13159060700042</c:v>
                </c:pt>
                <c:pt idx="48">
                  <c:v>282.04324663115005</c:v>
                </c:pt>
                <c:pt idx="49">
                  <c:v>284.89851654149339</c:v>
                </c:pt>
                <c:pt idx="50">
                  <c:v>287.69902256101307</c:v>
                </c:pt>
                <c:pt idx="51">
                  <c:v>290.44632527552824</c:v>
                </c:pt>
                <c:pt idx="52">
                  <c:v>293.14192653356662</c:v>
                </c:pt>
                <c:pt idx="53">
                  <c:v>295.78727218404543</c:v>
                </c:pt>
                <c:pt idx="54">
                  <c:v>298.38375466224619</c:v>
                </c:pt>
                <c:pt idx="55">
                  <c:v>300.93271543380075</c:v>
                </c:pt>
                <c:pt idx="56">
                  <c:v>303.43544730570244</c:v>
                </c:pt>
                <c:pt idx="57">
                  <c:v>305.89319661270821</c:v>
                </c:pt>
                <c:pt idx="58">
                  <c:v>308.30716528689692</c:v>
                </c:pt>
                <c:pt idx="59">
                  <c:v>310.67851281761074</c:v>
                </c:pt>
                <c:pt idx="60">
                  <c:v>313.00835810848707</c:v>
                </c:pt>
                <c:pt idx="61">
                  <c:v>315.29778123783575</c:v>
                </c:pt>
                <c:pt idx="62">
                  <c:v>317.54782512817684</c:v>
                </c:pt>
                <c:pt idx="63">
                  <c:v>319.75949713036351</c:v>
                </c:pt>
                <c:pt idx="64">
                  <c:v>321.93377052734269</c:v>
                </c:pt>
                <c:pt idx="65">
                  <c:v>324.0715859622722</c:v>
                </c:pt>
                <c:pt idx="66">
                  <c:v>326.17385279539519</c:v>
                </c:pt>
                <c:pt idx="67">
                  <c:v>328.24145039378402</c:v>
                </c:pt>
                <c:pt idx="68">
                  <c:v>330.2752293577982</c:v>
                </c:pt>
                <c:pt idx="69">
                  <c:v>332.2760126878477</c:v>
                </c:pt>
                <c:pt idx="70">
                  <c:v>334.24459689482643</c:v>
                </c:pt>
                <c:pt idx="71">
                  <c:v>336.18175305736071</c:v>
                </c:pt>
                <c:pt idx="72">
                  <c:v>338.08822782882373</c:v>
                </c:pt>
                <c:pt idx="73">
                  <c:v>339.96474439687739</c:v>
                </c:pt>
                <c:pt idx="74">
                  <c:v>341.81200339813103</c:v>
                </c:pt>
                <c:pt idx="75">
                  <c:v>343.63068379035053</c:v>
                </c:pt>
                <c:pt idx="76">
                  <c:v>345.42144368449539</c:v>
                </c:pt>
                <c:pt idx="77">
                  <c:v>347.18492113872747</c:v>
                </c:pt>
                <c:pt idx="78">
                  <c:v>348.92173491640415</c:v>
                </c:pt>
                <c:pt idx="79">
                  <c:v>350.63248520994665</c:v>
                </c:pt>
                <c:pt idx="80">
                  <c:v>352.31775433236265</c:v>
                </c:pt>
                <c:pt idx="81">
                  <c:v>353.97810737809795</c:v>
                </c:pt>
                <c:pt idx="82">
                  <c:v>355.6140928547909</c:v>
                </c:pt>
                <c:pt idx="83">
                  <c:v>357.22624328741534</c:v>
                </c:pt>
                <c:pt idx="84">
                  <c:v>358.81507579620785</c:v>
                </c:pt>
                <c:pt idx="85">
                  <c:v>360.38109264969853</c:v>
                </c:pt>
                <c:pt idx="86">
                  <c:v>361.92478179408675</c:v>
                </c:pt>
                <c:pt idx="87">
                  <c:v>363.44661736013433</c:v>
                </c:pt>
                <c:pt idx="88">
                  <c:v>364.94706014868217</c:v>
                </c:pt>
                <c:pt idx="89">
                  <c:v>366.42655809583465</c:v>
                </c:pt>
                <c:pt idx="90">
                  <c:v>367.88554671879859</c:v>
                </c:pt>
                <c:pt idx="91">
                  <c:v>369.32444954330845</c:v>
                </c:pt>
                <c:pt idx="92">
                  <c:v>370.7436785135194</c:v>
                </c:pt>
                <c:pt idx="93">
                  <c:v>372.14363438520132</c:v>
                </c:pt>
                <c:pt idx="94">
                  <c:v>373.52470710302197</c:v>
                </c:pt>
                <c:pt idx="95">
                  <c:v>374.88727616266584</c:v>
                </c:pt>
                <c:pt idx="96">
                  <c:v>376.23171095849506</c:v>
                </c:pt>
                <c:pt idx="97">
                  <c:v>377.55837111742017</c:v>
                </c:pt>
                <c:pt idx="98">
                  <c:v>378.86760681961687</c:v>
                </c:pt>
                <c:pt idx="99">
                  <c:v>380.15975910668732</c:v>
                </c:pt>
                <c:pt idx="100">
                  <c:v>381.43516017783685</c:v>
                </c:pt>
                <c:pt idx="101">
                  <c:v>382.69413367460675</c:v>
                </c:pt>
                <c:pt idx="102">
                  <c:v>383.93699495467405</c:v>
                </c:pt>
                <c:pt idx="103">
                  <c:v>385.16405135520682</c:v>
                </c:pt>
                <c:pt idx="104">
                  <c:v>386.37560244623546</c:v>
                </c:pt>
                <c:pt idx="105">
                  <c:v>387.57194027447986</c:v>
                </c:pt>
                <c:pt idx="106">
                  <c:v>388.75334959804826</c:v>
                </c:pt>
                <c:pt idx="107">
                  <c:v>389.9201081124051</c:v>
                </c:pt>
                <c:pt idx="108">
                  <c:v>391.07248666798341</c:v>
                </c:pt>
                <c:pt idx="109">
                  <c:v>392.21074947980054</c:v>
                </c:pt>
                <c:pt idx="110">
                  <c:v>393.33515432941817</c:v>
                </c:pt>
                <c:pt idx="111">
                  <c:v>394.44595275957028</c:v>
                </c:pt>
                <c:pt idx="112">
                  <c:v>395.54339026176802</c:v>
                </c:pt>
                <c:pt idx="113">
                  <c:v>396.62770645717569</c:v>
                </c:pt>
                <c:pt idx="114">
                  <c:v>397.69913527103722</c:v>
                </c:pt>
                <c:pt idx="115">
                  <c:v>398.75790510092014</c:v>
                </c:pt>
                <c:pt idx="116">
                  <c:v>399.80423897903103</c:v>
                </c:pt>
                <c:pt idx="117">
                  <c:v>400.83835472884465</c:v>
                </c:pt>
                <c:pt idx="118">
                  <c:v>401.86046511627904</c:v>
                </c:pt>
              </c:numCache>
            </c:numRef>
          </c:yVal>
          <c:smooth val="1"/>
        </c:ser>
        <c:ser>
          <c:idx val="1"/>
          <c:order val="1"/>
          <c:tx>
            <c:v>SeaFET</c:v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xVal>
            <c:numRef>
              <c:f>SeaFET!$D$7:$D$125</c:f>
              <c:numCache>
                <c:formatCode>General</c:formatCode>
                <c:ptCount val="11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  <c:pt idx="69">
                  <c:v>71</c:v>
                </c:pt>
                <c:pt idx="70">
                  <c:v>72</c:v>
                </c:pt>
                <c:pt idx="71">
                  <c:v>73</c:v>
                </c:pt>
                <c:pt idx="72">
                  <c:v>74</c:v>
                </c:pt>
                <c:pt idx="73">
                  <c:v>75</c:v>
                </c:pt>
                <c:pt idx="74">
                  <c:v>76</c:v>
                </c:pt>
                <c:pt idx="75">
                  <c:v>77</c:v>
                </c:pt>
                <c:pt idx="76">
                  <c:v>78</c:v>
                </c:pt>
                <c:pt idx="77">
                  <c:v>79</c:v>
                </c:pt>
                <c:pt idx="78">
                  <c:v>80</c:v>
                </c:pt>
                <c:pt idx="79">
                  <c:v>81</c:v>
                </c:pt>
                <c:pt idx="80">
                  <c:v>82</c:v>
                </c:pt>
                <c:pt idx="81">
                  <c:v>83</c:v>
                </c:pt>
                <c:pt idx="82">
                  <c:v>84</c:v>
                </c:pt>
                <c:pt idx="83">
                  <c:v>85</c:v>
                </c:pt>
                <c:pt idx="84">
                  <c:v>86</c:v>
                </c:pt>
                <c:pt idx="85">
                  <c:v>87</c:v>
                </c:pt>
                <c:pt idx="86">
                  <c:v>88</c:v>
                </c:pt>
                <c:pt idx="87">
                  <c:v>89</c:v>
                </c:pt>
                <c:pt idx="88">
                  <c:v>90</c:v>
                </c:pt>
                <c:pt idx="89">
                  <c:v>91</c:v>
                </c:pt>
                <c:pt idx="90">
                  <c:v>92</c:v>
                </c:pt>
                <c:pt idx="91">
                  <c:v>93</c:v>
                </c:pt>
                <c:pt idx="92">
                  <c:v>94</c:v>
                </c:pt>
                <c:pt idx="93">
                  <c:v>95</c:v>
                </c:pt>
                <c:pt idx="94">
                  <c:v>96</c:v>
                </c:pt>
                <c:pt idx="95">
                  <c:v>97</c:v>
                </c:pt>
                <c:pt idx="96">
                  <c:v>98</c:v>
                </c:pt>
                <c:pt idx="97">
                  <c:v>99</c:v>
                </c:pt>
                <c:pt idx="98">
                  <c:v>100</c:v>
                </c:pt>
                <c:pt idx="99">
                  <c:v>101</c:v>
                </c:pt>
                <c:pt idx="100">
                  <c:v>102</c:v>
                </c:pt>
                <c:pt idx="101">
                  <c:v>103</c:v>
                </c:pt>
                <c:pt idx="102">
                  <c:v>104</c:v>
                </c:pt>
                <c:pt idx="103">
                  <c:v>105</c:v>
                </c:pt>
                <c:pt idx="104">
                  <c:v>106</c:v>
                </c:pt>
                <c:pt idx="105">
                  <c:v>107</c:v>
                </c:pt>
                <c:pt idx="106">
                  <c:v>108</c:v>
                </c:pt>
                <c:pt idx="107">
                  <c:v>109</c:v>
                </c:pt>
                <c:pt idx="108">
                  <c:v>110</c:v>
                </c:pt>
                <c:pt idx="109">
                  <c:v>111</c:v>
                </c:pt>
                <c:pt idx="110">
                  <c:v>112</c:v>
                </c:pt>
                <c:pt idx="111">
                  <c:v>113</c:v>
                </c:pt>
                <c:pt idx="112">
                  <c:v>114</c:v>
                </c:pt>
                <c:pt idx="113">
                  <c:v>115</c:v>
                </c:pt>
                <c:pt idx="114">
                  <c:v>116</c:v>
                </c:pt>
                <c:pt idx="115">
                  <c:v>117</c:v>
                </c:pt>
                <c:pt idx="116">
                  <c:v>118</c:v>
                </c:pt>
                <c:pt idx="117">
                  <c:v>119</c:v>
                </c:pt>
                <c:pt idx="118">
                  <c:v>120</c:v>
                </c:pt>
              </c:numCache>
            </c:numRef>
          </c:xVal>
          <c:yVal>
            <c:numRef>
              <c:f>SeaFET!$R$7:$R$125</c:f>
              <c:numCache>
                <c:formatCode>0</c:formatCode>
                <c:ptCount val="119"/>
                <c:pt idx="0">
                  <c:v>23.961661341853031</c:v>
                </c:pt>
                <c:pt idx="1">
                  <c:v>34.856700232377996</c:v>
                </c:pt>
                <c:pt idx="2">
                  <c:v>45.112781954887204</c:v>
                </c:pt>
                <c:pt idx="3">
                  <c:v>54.784514243973689</c:v>
                </c:pt>
                <c:pt idx="4">
                  <c:v>63.92045454545454</c:v>
                </c:pt>
                <c:pt idx="5">
                  <c:v>72.563925362819631</c:v>
                </c:pt>
                <c:pt idx="6">
                  <c:v>80.753701211305511</c:v>
                </c:pt>
                <c:pt idx="7">
                  <c:v>88.52459016393442</c:v>
                </c:pt>
                <c:pt idx="8">
                  <c:v>95.907928388746782</c:v>
                </c:pt>
                <c:pt idx="9">
                  <c:v>102.93200249532127</c:v>
                </c:pt>
                <c:pt idx="10">
                  <c:v>109.62241169305723</c:v>
                </c:pt>
                <c:pt idx="11">
                  <c:v>116.00237953599047</c:v>
                </c:pt>
                <c:pt idx="12">
                  <c:v>122.09302325581397</c:v>
                </c:pt>
                <c:pt idx="13">
                  <c:v>127.91358726549174</c:v>
                </c:pt>
                <c:pt idx="14">
                  <c:v>133.48164627363738</c:v>
                </c:pt>
                <c:pt idx="15">
                  <c:v>138.81328252585737</c:v>
                </c:pt>
                <c:pt idx="16">
                  <c:v>143.92324093816632</c:v>
                </c:pt>
                <c:pt idx="17">
                  <c:v>148.8250652741514</c:v>
                </c:pt>
                <c:pt idx="18">
                  <c:v>153.53121801432954</c:v>
                </c:pt>
                <c:pt idx="19">
                  <c:v>158.05318615153035</c:v>
                </c:pt>
                <c:pt idx="20">
                  <c:v>162.4015748031496</c:v>
                </c:pt>
                <c:pt idx="21">
                  <c:v>166.58619024625784</c:v>
                </c:pt>
                <c:pt idx="22">
                  <c:v>170.61611374407585</c:v>
                </c:pt>
                <c:pt idx="23">
                  <c:v>174.49976733364352</c:v>
                </c:pt>
                <c:pt idx="24">
                  <c:v>178.24497257769656</c:v>
                </c:pt>
                <c:pt idx="25">
                  <c:v>181.85900314324201</c:v>
                </c:pt>
                <c:pt idx="26">
                  <c:v>185.34863195057369</c:v>
                </c:pt>
                <c:pt idx="27">
                  <c:v>188.72017353579176</c:v>
                </c:pt>
                <c:pt idx="28">
                  <c:v>191.97952218430032</c:v>
                </c:pt>
                <c:pt idx="29">
                  <c:v>195.132186319765</c:v>
                </c:pt>
                <c:pt idx="30">
                  <c:v>198.18331957060278</c:v>
                </c:pt>
                <c:pt idx="31">
                  <c:v>201.13774888256805</c:v>
                </c:pt>
                <c:pt idx="32">
                  <c:v>204</c:v>
                </c:pt>
                <c:pt idx="33">
                  <c:v>206.77432059866086</c:v>
                </c:pt>
                <c:pt idx="34">
                  <c:v>209.46470131885187</c:v>
                </c:pt>
                <c:pt idx="35">
                  <c:v>212.07489491784486</c:v>
                </c:pt>
                <c:pt idx="36">
                  <c:v>214.60843373493972</c:v>
                </c:pt>
                <c:pt idx="37">
                  <c:v>217.06864564007424</c:v>
                </c:pt>
                <c:pt idx="38">
                  <c:v>219.45866861741038</c:v>
                </c:pt>
                <c:pt idx="39">
                  <c:v>221.78146411828342</c:v>
                </c:pt>
                <c:pt idx="40">
                  <c:v>224.03982930298719</c:v>
                </c:pt>
                <c:pt idx="41">
                  <c:v>226.23640827779727</c:v>
                </c:pt>
                <c:pt idx="42">
                  <c:v>228.37370242214533</c:v>
                </c:pt>
                <c:pt idx="43">
                  <c:v>230.45407989074769</c:v>
                </c:pt>
                <c:pt idx="44">
                  <c:v>232.47978436657681</c:v>
                </c:pt>
                <c:pt idx="45">
                  <c:v>234.45294313269036</c:v>
                </c:pt>
                <c:pt idx="46">
                  <c:v>236.37557452396584</c:v>
                </c:pt>
                <c:pt idx="47">
                  <c:v>238.24959481361429</c:v>
                </c:pt>
                <c:pt idx="48">
                  <c:v>240.07682458386682</c:v>
                </c:pt>
                <c:pt idx="49">
                  <c:v>241.85899462535565</c:v>
                </c:pt>
                <c:pt idx="50">
                  <c:v>243.59775140537161</c:v>
                </c:pt>
                <c:pt idx="51">
                  <c:v>245.29466214131443</c:v>
                </c:pt>
                <c:pt idx="52">
                  <c:v>246.95121951219508</c:v>
                </c:pt>
                <c:pt idx="53">
                  <c:v>248.56884603796323</c:v>
                </c:pt>
                <c:pt idx="54">
                  <c:v>250.14889815366291</c:v>
                </c:pt>
                <c:pt idx="55">
                  <c:v>251.69267000294371</c:v>
                </c:pt>
                <c:pt idx="56">
                  <c:v>253.20139697322466</c:v>
                </c:pt>
                <c:pt idx="57">
                  <c:v>254.67625899280577</c:v>
                </c:pt>
                <c:pt idx="58">
                  <c:v>256.11838360842347</c:v>
                </c:pt>
                <c:pt idx="59">
                  <c:v>257.52884886011822</c:v>
                </c:pt>
                <c:pt idx="60">
                  <c:v>258.90868596881955</c:v>
                </c:pt>
                <c:pt idx="61">
                  <c:v>260.25888185072978</c:v>
                </c:pt>
                <c:pt idx="62">
                  <c:v>261.58038147138961</c:v>
                </c:pt>
                <c:pt idx="63">
                  <c:v>262.87409005122669</c:v>
                </c:pt>
                <c:pt idx="64">
                  <c:v>264.14087513340445</c:v>
                </c:pt>
                <c:pt idx="65">
                  <c:v>265.3815685238975</c:v>
                </c:pt>
                <c:pt idx="66">
                  <c:v>266.59696811291161</c:v>
                </c:pt>
                <c:pt idx="67">
                  <c:v>267.78783958602844</c:v>
                </c:pt>
                <c:pt idx="68">
                  <c:v>268.95491803278685</c:v>
                </c:pt>
                <c:pt idx="69">
                  <c:v>270.0989094598022</c:v>
                </c:pt>
                <c:pt idx="70">
                  <c:v>271.22049221496735</c:v>
                </c:pt>
                <c:pt idx="71">
                  <c:v>272.32031832877391</c:v>
                </c:pt>
                <c:pt idx="72">
                  <c:v>273.39901477832512</c:v>
                </c:pt>
                <c:pt idx="73">
                  <c:v>274.45718467918999</c:v>
                </c:pt>
                <c:pt idx="74">
                  <c:v>275.49540840985986</c:v>
                </c:pt>
                <c:pt idx="75">
                  <c:v>276.51424467321044</c:v>
                </c:pt>
                <c:pt idx="76">
                  <c:v>277.51423149905116</c:v>
                </c:pt>
                <c:pt idx="77">
                  <c:v>278.49588719153934</c:v>
                </c:pt>
                <c:pt idx="78">
                  <c:v>279.45971122496502</c:v>
                </c:pt>
                <c:pt idx="79">
                  <c:v>280.40618509116081</c:v>
                </c:pt>
                <c:pt idx="80">
                  <c:v>281.33577310155539</c:v>
                </c:pt>
                <c:pt idx="81">
                  <c:v>282.24892314667875</c:v>
                </c:pt>
                <c:pt idx="82">
                  <c:v>283.14606741573033</c:v>
                </c:pt>
                <c:pt idx="83">
                  <c:v>284.02762307863662</c:v>
                </c:pt>
                <c:pt idx="84">
                  <c:v>284.8939929328622</c:v>
                </c:pt>
                <c:pt idx="85">
                  <c:v>285.74556601707906</c:v>
                </c:pt>
                <c:pt idx="86">
                  <c:v>286.58271819366041</c:v>
                </c:pt>
                <c:pt idx="87">
                  <c:v>287.40581270182992</c:v>
                </c:pt>
                <c:pt idx="88">
                  <c:v>288.21520068317676</c:v>
                </c:pt>
                <c:pt idx="89">
                  <c:v>289.01122168113483</c:v>
                </c:pt>
                <c:pt idx="90">
                  <c:v>289.79420411591769</c:v>
                </c:pt>
                <c:pt idx="91">
                  <c:v>290.5644657363049</c:v>
                </c:pt>
                <c:pt idx="92">
                  <c:v>291.32231404958674</c:v>
                </c:pt>
                <c:pt idx="93">
                  <c:v>292.06804673088749</c:v>
                </c:pt>
                <c:pt idx="94">
                  <c:v>292.80195201301342</c:v>
                </c:pt>
                <c:pt idx="95">
                  <c:v>293.52430905789788</c:v>
                </c:pt>
                <c:pt idx="96">
                  <c:v>294.23538831064849</c:v>
                </c:pt>
                <c:pt idx="97">
                  <c:v>294.93545183713996</c:v>
                </c:pt>
                <c:pt idx="98">
                  <c:v>295.62475364603864</c:v>
                </c:pt>
                <c:pt idx="99">
                  <c:v>296.30353999608832</c:v>
                </c:pt>
                <c:pt idx="100">
                  <c:v>296.97204968944095</c:v>
                </c:pt>
                <c:pt idx="101">
                  <c:v>297.63051435176266</c:v>
                </c:pt>
                <c:pt idx="102">
                  <c:v>298.27915869980876</c:v>
                </c:pt>
                <c:pt idx="103">
                  <c:v>298.91820079711516</c:v>
                </c:pt>
                <c:pt idx="104">
                  <c:v>299.54785229841752</c:v>
                </c:pt>
                <c:pt idx="105">
                  <c:v>300.16831868337385</c:v>
                </c:pt>
                <c:pt idx="106">
                  <c:v>300.77979948013365</c:v>
                </c:pt>
                <c:pt idx="107">
                  <c:v>301.38248847926269</c:v>
                </c:pt>
                <c:pt idx="108">
                  <c:v>301.97657393850659</c:v>
                </c:pt>
                <c:pt idx="109">
                  <c:v>302.56223877884787</c:v>
                </c:pt>
                <c:pt idx="110">
                  <c:v>303.13966077228434</c:v>
                </c:pt>
                <c:pt idx="111">
                  <c:v>303.70901272173444</c:v>
                </c:pt>
                <c:pt idx="112">
                  <c:v>304.27046263345198</c:v>
                </c:pt>
                <c:pt idx="113">
                  <c:v>304.82417388231136</c:v>
                </c:pt>
                <c:pt idx="114">
                  <c:v>305.37030537030535</c:v>
                </c:pt>
                <c:pt idx="115">
                  <c:v>305.90901167857766</c:v>
                </c:pt>
                <c:pt idx="116">
                  <c:v>306.44044321329636</c:v>
                </c:pt>
                <c:pt idx="117">
                  <c:v>306.96474634565777</c:v>
                </c:pt>
                <c:pt idx="118">
                  <c:v>307.48206354629309</c:v>
                </c:pt>
              </c:numCache>
            </c:numRef>
          </c:yVal>
          <c:smooth val="1"/>
        </c:ser>
        <c:ser>
          <c:idx val="2"/>
          <c:order val="2"/>
          <c:tx>
            <c:v>SeaFET (isolated for telemetry)</c:v>
          </c:tx>
          <c:spPr>
            <a:ln w="19050">
              <a:solidFill>
                <a:schemeClr val="tx1"/>
              </a:solidFill>
              <a:prstDash val="lgDashDot"/>
            </a:ln>
          </c:spPr>
          <c:marker>
            <c:symbol val="none"/>
          </c:marker>
          <c:xVal>
            <c:numRef>
              <c:f>SeapHOx!$D$7:$D$125</c:f>
              <c:numCache>
                <c:formatCode>General</c:formatCode>
                <c:ptCount val="119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  <c:pt idx="50">
                  <c:v>52</c:v>
                </c:pt>
                <c:pt idx="51">
                  <c:v>53</c:v>
                </c:pt>
                <c:pt idx="52">
                  <c:v>54</c:v>
                </c:pt>
                <c:pt idx="53">
                  <c:v>55</c:v>
                </c:pt>
                <c:pt idx="54">
                  <c:v>56</c:v>
                </c:pt>
                <c:pt idx="55">
                  <c:v>57</c:v>
                </c:pt>
                <c:pt idx="56">
                  <c:v>58</c:v>
                </c:pt>
                <c:pt idx="57">
                  <c:v>59</c:v>
                </c:pt>
                <c:pt idx="58">
                  <c:v>60</c:v>
                </c:pt>
                <c:pt idx="59">
                  <c:v>61</c:v>
                </c:pt>
                <c:pt idx="60">
                  <c:v>62</c:v>
                </c:pt>
                <c:pt idx="61">
                  <c:v>63</c:v>
                </c:pt>
                <c:pt idx="62">
                  <c:v>64</c:v>
                </c:pt>
                <c:pt idx="63">
                  <c:v>65</c:v>
                </c:pt>
                <c:pt idx="64">
                  <c:v>66</c:v>
                </c:pt>
                <c:pt idx="65">
                  <c:v>67</c:v>
                </c:pt>
                <c:pt idx="66">
                  <c:v>68</c:v>
                </c:pt>
                <c:pt idx="67">
                  <c:v>69</c:v>
                </c:pt>
                <c:pt idx="68">
                  <c:v>70</c:v>
                </c:pt>
                <c:pt idx="69">
                  <c:v>71</c:v>
                </c:pt>
                <c:pt idx="70">
                  <c:v>72</c:v>
                </c:pt>
                <c:pt idx="71">
                  <c:v>73</c:v>
                </c:pt>
                <c:pt idx="72">
                  <c:v>74</c:v>
                </c:pt>
                <c:pt idx="73">
                  <c:v>75</c:v>
                </c:pt>
                <c:pt idx="74">
                  <c:v>76</c:v>
                </c:pt>
                <c:pt idx="75">
                  <c:v>77</c:v>
                </c:pt>
                <c:pt idx="76">
                  <c:v>78</c:v>
                </c:pt>
                <c:pt idx="77">
                  <c:v>79</c:v>
                </c:pt>
                <c:pt idx="78">
                  <c:v>80</c:v>
                </c:pt>
                <c:pt idx="79">
                  <c:v>81</c:v>
                </c:pt>
                <c:pt idx="80">
                  <c:v>82</c:v>
                </c:pt>
                <c:pt idx="81">
                  <c:v>83</c:v>
                </c:pt>
                <c:pt idx="82">
                  <c:v>84</c:v>
                </c:pt>
                <c:pt idx="83">
                  <c:v>85</c:v>
                </c:pt>
                <c:pt idx="84">
                  <c:v>86</c:v>
                </c:pt>
                <c:pt idx="85">
                  <c:v>87</c:v>
                </c:pt>
                <c:pt idx="86">
                  <c:v>88</c:v>
                </c:pt>
                <c:pt idx="87">
                  <c:v>89</c:v>
                </c:pt>
                <c:pt idx="88">
                  <c:v>90</c:v>
                </c:pt>
                <c:pt idx="89">
                  <c:v>91</c:v>
                </c:pt>
                <c:pt idx="90">
                  <c:v>92</c:v>
                </c:pt>
                <c:pt idx="91">
                  <c:v>93</c:v>
                </c:pt>
                <c:pt idx="92">
                  <c:v>94</c:v>
                </c:pt>
                <c:pt idx="93">
                  <c:v>95</c:v>
                </c:pt>
                <c:pt idx="94">
                  <c:v>96</c:v>
                </c:pt>
                <c:pt idx="95">
                  <c:v>97</c:v>
                </c:pt>
                <c:pt idx="96">
                  <c:v>98</c:v>
                </c:pt>
                <c:pt idx="97">
                  <c:v>99</c:v>
                </c:pt>
                <c:pt idx="98">
                  <c:v>100</c:v>
                </c:pt>
                <c:pt idx="99">
                  <c:v>101</c:v>
                </c:pt>
                <c:pt idx="100">
                  <c:v>102</c:v>
                </c:pt>
                <c:pt idx="101">
                  <c:v>103</c:v>
                </c:pt>
                <c:pt idx="102">
                  <c:v>104</c:v>
                </c:pt>
                <c:pt idx="103">
                  <c:v>105</c:v>
                </c:pt>
                <c:pt idx="104">
                  <c:v>106</c:v>
                </c:pt>
                <c:pt idx="105">
                  <c:v>107</c:v>
                </c:pt>
                <c:pt idx="106">
                  <c:v>108</c:v>
                </c:pt>
                <c:pt idx="107">
                  <c:v>109</c:v>
                </c:pt>
                <c:pt idx="108">
                  <c:v>110</c:v>
                </c:pt>
                <c:pt idx="109">
                  <c:v>111</c:v>
                </c:pt>
                <c:pt idx="110">
                  <c:v>112</c:v>
                </c:pt>
                <c:pt idx="111">
                  <c:v>113</c:v>
                </c:pt>
                <c:pt idx="112">
                  <c:v>114</c:v>
                </c:pt>
                <c:pt idx="113">
                  <c:v>115</c:v>
                </c:pt>
                <c:pt idx="114">
                  <c:v>116</c:v>
                </c:pt>
                <c:pt idx="115">
                  <c:v>117</c:v>
                </c:pt>
                <c:pt idx="116">
                  <c:v>118</c:v>
                </c:pt>
                <c:pt idx="117">
                  <c:v>119</c:v>
                </c:pt>
                <c:pt idx="118">
                  <c:v>120</c:v>
                </c:pt>
              </c:numCache>
            </c:numRef>
          </c:xVal>
          <c:yVal>
            <c:numRef>
              <c:f>SeapHOx!$U$7:$U$125</c:f>
              <c:numCache>
                <c:formatCode>General</c:formatCode>
                <c:ptCount val="119"/>
                <c:pt idx="0">
                  <c:v>23.006134969325149</c:v>
                </c:pt>
                <c:pt idx="1">
                  <c:v>32.561505065123008</c:v>
                </c:pt>
                <c:pt idx="2">
                  <c:v>41.095890410958901</c:v>
                </c:pt>
                <c:pt idx="3">
                  <c:v>48.764629388816637</c:v>
                </c:pt>
                <c:pt idx="4">
                  <c:v>55.693069306930688</c:v>
                </c:pt>
                <c:pt idx="5">
                  <c:v>61.983471074380169</c:v>
                </c:pt>
                <c:pt idx="6">
                  <c:v>67.720090293453708</c:v>
                </c:pt>
                <c:pt idx="7">
                  <c:v>72.972972972972968</c:v>
                </c:pt>
                <c:pt idx="8">
                  <c:v>77.800829875518659</c:v>
                </c:pt>
                <c:pt idx="9">
                  <c:v>82.253240279162512</c:v>
                </c:pt>
                <c:pt idx="10">
                  <c:v>86.372360844529737</c:v>
                </c:pt>
                <c:pt idx="11">
                  <c:v>90.194264569842744</c:v>
                </c:pt>
                <c:pt idx="12">
                  <c:v>93.749999999999986</c:v>
                </c:pt>
                <c:pt idx="13">
                  <c:v>97.066436583261421</c:v>
                </c:pt>
                <c:pt idx="14">
                  <c:v>100.1669449081803</c:v>
                </c:pt>
                <c:pt idx="15">
                  <c:v>103.07194826192399</c:v>
                </c:pt>
                <c:pt idx="16">
                  <c:v>105.79937304075234</c:v>
                </c:pt>
                <c:pt idx="17">
                  <c:v>108.36501901140683</c:v>
                </c:pt>
                <c:pt idx="18">
                  <c:v>110.78286558345643</c:v>
                </c:pt>
                <c:pt idx="19">
                  <c:v>113.06532663316581</c:v>
                </c:pt>
                <c:pt idx="20">
                  <c:v>115.22346368715084</c:v>
                </c:pt>
                <c:pt idx="21">
                  <c:v>117.26716519374575</c:v>
                </c:pt>
                <c:pt idx="22">
                  <c:v>119.20529801324504</c:v>
                </c:pt>
                <c:pt idx="23">
                  <c:v>121.0458360232408</c:v>
                </c:pt>
                <c:pt idx="24">
                  <c:v>122.79596977329976</c:v>
                </c:pt>
                <c:pt idx="25">
                  <c:v>124.46220036877686</c:v>
                </c:pt>
                <c:pt idx="26">
                  <c:v>126.05042016806722</c:v>
                </c:pt>
                <c:pt idx="27">
                  <c:v>127.56598240469208</c:v>
                </c:pt>
                <c:pt idx="28">
                  <c:v>129.01376146788991</c:v>
                </c:pt>
                <c:pt idx="29">
                  <c:v>130.39820527201343</c:v>
                </c:pt>
                <c:pt idx="30">
                  <c:v>131.72338090010976</c:v>
                </c:pt>
                <c:pt idx="31">
                  <c:v>132.99301450832886</c:v>
                </c:pt>
                <c:pt idx="32">
                  <c:v>134.21052631578948</c:v>
                </c:pt>
                <c:pt idx="33">
                  <c:v>135.37906137184115</c:v>
                </c:pt>
                <c:pt idx="34">
                  <c:v>136.5015166835187</c:v>
                </c:pt>
                <c:pt idx="35">
                  <c:v>137.58056519583536</c:v>
                </c:pt>
                <c:pt idx="36">
                  <c:v>138.61867704280155</c:v>
                </c:pt>
                <c:pt idx="37">
                  <c:v>139.61813842482101</c:v>
                </c:pt>
                <c:pt idx="38">
                  <c:v>140.58106841611996</c:v>
                </c:pt>
                <c:pt idx="39">
                  <c:v>141.50943396226413</c:v>
                </c:pt>
                <c:pt idx="40">
                  <c:v>142.40506329113924</c:v>
                </c:pt>
                <c:pt idx="41">
                  <c:v>143.26965792980897</c:v>
                </c:pt>
                <c:pt idx="42">
                  <c:v>144.10480349344979</c:v>
                </c:pt>
                <c:pt idx="43">
                  <c:v>144.91197939029627</c:v>
                </c:pt>
                <c:pt idx="44">
                  <c:v>145.69256756756755</c:v>
                </c:pt>
                <c:pt idx="45">
                  <c:v>146.44786040714581</c:v>
                </c:pt>
                <c:pt idx="46">
                  <c:v>147.17906786590351</c:v>
                </c:pt>
                <c:pt idx="47">
                  <c:v>147.88732394366198</c:v>
                </c:pt>
                <c:pt idx="48">
                  <c:v>148.5736925515055</c:v>
                </c:pt>
                <c:pt idx="49">
                  <c:v>149.23917284432304</c:v>
                </c:pt>
                <c:pt idx="50">
                  <c:v>149.88470407378938</c:v>
                </c:pt>
                <c:pt idx="51">
                  <c:v>150.51117001135933</c:v>
                </c:pt>
                <c:pt idx="52">
                  <c:v>151.11940298507463</c:v>
                </c:pt>
                <c:pt idx="53">
                  <c:v>151.71018756895916</c:v>
                </c:pt>
                <c:pt idx="54">
                  <c:v>152.28426395939084</c:v>
                </c:pt>
                <c:pt idx="55">
                  <c:v>152.84233106900248</c:v>
                </c:pt>
                <c:pt idx="56">
                  <c:v>153.38504936530325</c:v>
                </c:pt>
                <c:pt idx="57">
                  <c:v>153.91304347826087</c:v>
                </c:pt>
                <c:pt idx="58">
                  <c:v>154.42690459849004</c:v>
                </c:pt>
                <c:pt idx="59">
                  <c:v>154.92719268540466</c:v>
                </c:pt>
                <c:pt idx="60">
                  <c:v>155.41443850267379</c:v>
                </c:pt>
                <c:pt idx="61">
                  <c:v>155.8891454965358</c:v>
                </c:pt>
                <c:pt idx="62">
                  <c:v>156.35179153094461</c:v>
                </c:pt>
                <c:pt idx="63">
                  <c:v>156.80283049211963</c:v>
                </c:pt>
                <c:pt idx="64">
                  <c:v>157.24269377382464</c:v>
                </c:pt>
                <c:pt idx="65">
                  <c:v>157.67179165359269</c:v>
                </c:pt>
                <c:pt idx="66">
                  <c:v>158.09051456912584</c:v>
                </c:pt>
                <c:pt idx="67">
                  <c:v>158.49923430321593</c:v>
                </c:pt>
                <c:pt idx="68">
                  <c:v>158.89830508474574</c:v>
                </c:pt>
                <c:pt idx="69">
                  <c:v>159.2880646126234</c:v>
                </c:pt>
                <c:pt idx="70">
                  <c:v>159.6688350088705</c:v>
                </c:pt>
                <c:pt idx="71">
                  <c:v>160.04092370651856</c:v>
                </c:pt>
                <c:pt idx="72">
                  <c:v>160.40462427745663</c:v>
                </c:pt>
                <c:pt idx="73">
                  <c:v>160.76021720491568</c:v>
                </c:pt>
                <c:pt idx="74">
                  <c:v>161.10797060486149</c:v>
                </c:pt>
                <c:pt idx="75">
                  <c:v>161.44814090019568</c:v>
                </c:pt>
                <c:pt idx="76">
                  <c:v>161.78097345132741</c:v>
                </c:pt>
                <c:pt idx="77">
                  <c:v>162.10670314637483</c:v>
                </c:pt>
                <c:pt idx="78">
                  <c:v>162.4255549539794</c:v>
                </c:pt>
                <c:pt idx="79">
                  <c:v>162.73774444146798</c:v>
                </c:pt>
                <c:pt idx="80">
                  <c:v>163.04347826086959</c:v>
                </c:pt>
                <c:pt idx="81">
                  <c:v>163.34295460509051</c:v>
                </c:pt>
                <c:pt idx="82">
                  <c:v>163.63636363636363</c:v>
                </c:pt>
                <c:pt idx="83">
                  <c:v>163.92388788891745</c:v>
                </c:pt>
                <c:pt idx="84">
                  <c:v>164.20570264765783</c:v>
                </c:pt>
                <c:pt idx="85">
                  <c:v>164.48197630451224</c:v>
                </c:pt>
                <c:pt idx="86">
                  <c:v>164.75287069395904</c:v>
                </c:pt>
                <c:pt idx="87">
                  <c:v>165.0185414091471</c:v>
                </c:pt>
                <c:pt idx="88">
                  <c:v>165.27913809990204</c:v>
                </c:pt>
                <c:pt idx="89">
                  <c:v>165.53480475382</c:v>
                </c:pt>
                <c:pt idx="90">
                  <c:v>165.78567996155695</c:v>
                </c:pt>
                <c:pt idx="91">
                  <c:v>166.0318971673411</c:v>
                </c:pt>
                <c:pt idx="92">
                  <c:v>166.27358490566036</c:v>
                </c:pt>
                <c:pt idx="93">
                  <c:v>166.51086702500587</c:v>
                </c:pt>
                <c:pt idx="94">
                  <c:v>166.74386289949052</c:v>
                </c:pt>
                <c:pt idx="95">
                  <c:v>166.97268762910258</c:v>
                </c:pt>
                <c:pt idx="96">
                  <c:v>167.19745222929936</c:v>
                </c:pt>
                <c:pt idx="97">
                  <c:v>167.41826381059752</c:v>
                </c:pt>
                <c:pt idx="98">
                  <c:v>167.63522574877069</c:v>
                </c:pt>
                <c:pt idx="99">
                  <c:v>167.84843784622203</c:v>
                </c:pt>
                <c:pt idx="100">
                  <c:v>168.05799648506152</c:v>
                </c:pt>
                <c:pt idx="101">
                  <c:v>168.26399477238076</c:v>
                </c:pt>
                <c:pt idx="102">
                  <c:v>168.46652267818573</c:v>
                </c:pt>
                <c:pt idx="103">
                  <c:v>168.6656671664168</c:v>
                </c:pt>
                <c:pt idx="104">
                  <c:v>168.86151231945624</c:v>
                </c:pt>
                <c:pt idx="105">
                  <c:v>169.05413945649883</c:v>
                </c:pt>
                <c:pt idx="106">
                  <c:v>169.24362724613454</c:v>
                </c:pt>
                <c:pt idx="107">
                  <c:v>169.43005181347149</c:v>
                </c:pt>
                <c:pt idx="108">
                  <c:v>169.61348684210529</c:v>
                </c:pt>
                <c:pt idx="109">
                  <c:v>169.7940036712217</c:v>
                </c:pt>
                <c:pt idx="110">
                  <c:v>169.97167138810195</c:v>
                </c:pt>
                <c:pt idx="111">
                  <c:v>170.14655691628187</c:v>
                </c:pt>
                <c:pt idx="112">
                  <c:v>170.31872509960161</c:v>
                </c:pt>
                <c:pt idx="113">
                  <c:v>170.48823878236803</c:v>
                </c:pt>
                <c:pt idx="114">
                  <c:v>170.65515888583755</c:v>
                </c:pt>
                <c:pt idx="115">
                  <c:v>170.81954448121473</c:v>
                </c:pt>
                <c:pt idx="116">
                  <c:v>170.98145285935084</c:v>
                </c:pt>
                <c:pt idx="117">
                  <c:v>171.14093959731542</c:v>
                </c:pt>
                <c:pt idx="118">
                  <c:v>171.29805862200226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258880"/>
        <c:axId val="53269248"/>
      </c:scatterChart>
      <c:valAx>
        <c:axId val="53258880"/>
        <c:scaling>
          <c:orientation val="minMax"/>
          <c:max val="12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sampling interval (minutes)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53269248"/>
        <c:crosses val="autoZero"/>
        <c:crossBetween val="midCat"/>
        <c:majorUnit val="15"/>
      </c:valAx>
      <c:valAx>
        <c:axId val="53269248"/>
        <c:scaling>
          <c:orientation val="minMax"/>
          <c:max val="45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deployment capacity (days)</a:t>
                </a:r>
              </a:p>
            </c:rich>
          </c:tx>
          <c:layout>
            <c:manualLayout>
              <c:xMode val="edge"/>
              <c:yMode val="edge"/>
              <c:x val="2.9401861876640421E-2"/>
              <c:y val="0.28090349019688465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53258880"/>
        <c:crosses val="autoZero"/>
        <c:crossBetween val="midCat"/>
        <c:majorUnit val="50"/>
      </c:valAx>
    </c:plotArea>
    <c:legend>
      <c:legendPos val="r"/>
      <c:layout>
        <c:manualLayout>
          <c:xMode val="edge"/>
          <c:yMode val="edge"/>
          <c:x val="0.19469011033814948"/>
          <c:y val="0.11162103642952728"/>
          <c:w val="0.60693219172846125"/>
          <c:h val="0.17969342208439149"/>
        </c:manualLayout>
      </c:layout>
      <c:overlay val="0"/>
      <c:spPr>
        <a:solidFill>
          <a:schemeClr val="bg1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523875</xdr:colOff>
      <xdr:row>11</xdr:row>
      <xdr:rowOff>85725</xdr:rowOff>
    </xdr:from>
    <xdr:to>
      <xdr:col>16</xdr:col>
      <xdr:colOff>114300</xdr:colOff>
      <xdr:row>36</xdr:row>
      <xdr:rowOff>114299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11</xdr:row>
      <xdr:rowOff>28575</xdr:rowOff>
    </xdr:from>
    <xdr:to>
      <xdr:col>15</xdr:col>
      <xdr:colOff>342900</xdr:colOff>
      <xdr:row>38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25"/>
  <sheetViews>
    <sheetView workbookViewId="0">
      <selection activeCell="F29" sqref="F29"/>
    </sheetView>
  </sheetViews>
  <sheetFormatPr defaultRowHeight="12.75" x14ac:dyDescent="0.2"/>
  <cols>
    <col min="1" max="1" width="18.140625" bestFit="1" customWidth="1"/>
    <col min="2" max="2" width="6" bestFit="1" customWidth="1"/>
    <col min="3" max="3" width="12.7109375" bestFit="1" customWidth="1"/>
    <col min="4" max="4" width="13.85546875" bestFit="1" customWidth="1"/>
    <col min="5" max="5" width="12.7109375" style="23" bestFit="1" customWidth="1"/>
    <col min="6" max="6" width="10.140625" style="23" bestFit="1" customWidth="1"/>
    <col min="7" max="7" width="10.28515625" style="23" bestFit="1" customWidth="1"/>
    <col min="8" max="9" width="10.28515625" style="23" customWidth="1"/>
    <col min="10" max="10" width="10.28515625" style="20" customWidth="1"/>
    <col min="11" max="11" width="10.42578125" bestFit="1" customWidth="1"/>
    <col min="12" max="12" width="10.140625" bestFit="1" customWidth="1"/>
    <col min="13" max="13" width="10.28515625" bestFit="1" customWidth="1"/>
    <col min="14" max="16" width="10.28515625" customWidth="1"/>
  </cols>
  <sheetData>
    <row r="3" spans="1:19" x14ac:dyDescent="0.2">
      <c r="A3" s="3" t="s">
        <v>34</v>
      </c>
    </row>
    <row r="4" spans="1:19" x14ac:dyDescent="0.2">
      <c r="A4" s="3" t="s">
        <v>58</v>
      </c>
    </row>
    <row r="5" spans="1:19" x14ac:dyDescent="0.2">
      <c r="B5" s="3"/>
      <c r="C5" s="3"/>
      <c r="D5" s="3"/>
      <c r="E5" s="30" t="s">
        <v>46</v>
      </c>
      <c r="F5" s="30"/>
      <c r="G5" s="30"/>
      <c r="H5" s="30"/>
      <c r="I5" s="30"/>
      <c r="J5" s="30"/>
      <c r="K5" s="31" t="s">
        <v>11</v>
      </c>
      <c r="L5" s="31"/>
      <c r="M5" s="31"/>
      <c r="N5" s="31"/>
      <c r="O5" s="31"/>
      <c r="P5" s="31"/>
      <c r="Q5" s="3"/>
      <c r="R5" s="32" t="s">
        <v>28</v>
      </c>
      <c r="S5" s="32"/>
    </row>
    <row r="6" spans="1:19" x14ac:dyDescent="0.2">
      <c r="A6" s="3" t="s">
        <v>33</v>
      </c>
      <c r="B6">
        <v>12000</v>
      </c>
      <c r="C6" s="3" t="s">
        <v>31</v>
      </c>
      <c r="D6" s="4" t="s">
        <v>41</v>
      </c>
      <c r="E6" s="24" t="s">
        <v>43</v>
      </c>
      <c r="F6" s="24" t="s">
        <v>45</v>
      </c>
      <c r="G6" s="24" t="s">
        <v>47</v>
      </c>
      <c r="H6" s="24" t="s">
        <v>0</v>
      </c>
      <c r="I6" s="24" t="s">
        <v>48</v>
      </c>
      <c r="J6" s="21" t="s">
        <v>56</v>
      </c>
      <c r="K6" s="27" t="s">
        <v>43</v>
      </c>
      <c r="L6" s="27" t="s">
        <v>45</v>
      </c>
      <c r="M6" s="27" t="s">
        <v>47</v>
      </c>
      <c r="N6" s="27" t="s">
        <v>0</v>
      </c>
      <c r="O6" s="27" t="s">
        <v>48</v>
      </c>
      <c r="P6" s="28" t="s">
        <v>56</v>
      </c>
      <c r="Q6" s="4" t="s">
        <v>5</v>
      </c>
      <c r="R6" s="15" t="s">
        <v>29</v>
      </c>
      <c r="S6" s="16" t="s">
        <v>27</v>
      </c>
    </row>
    <row r="7" spans="1:19" x14ac:dyDescent="0.2">
      <c r="A7" s="3" t="s">
        <v>39</v>
      </c>
      <c r="B7">
        <v>1.5</v>
      </c>
      <c r="C7" s="3" t="s">
        <v>8</v>
      </c>
      <c r="D7">
        <v>2</v>
      </c>
      <c r="E7" s="25">
        <f>B$13/3600*60/D7</f>
        <v>0</v>
      </c>
      <c r="F7" s="26">
        <f>(B$12+B$13+B$14+$B$15)/3600*60/D7</f>
        <v>0.33333333333333337</v>
      </c>
      <c r="G7" s="26">
        <f>1-F7</f>
        <v>0.66666666666666663</v>
      </c>
      <c r="H7" s="26">
        <f>B$14/2/3600*60/D7</f>
        <v>0</v>
      </c>
      <c r="I7" s="26">
        <f>B$14/2/3600*60/D7</f>
        <v>0</v>
      </c>
      <c r="J7" s="22">
        <f>B$15/2/3600*60/D7</f>
        <v>0</v>
      </c>
      <c r="K7" s="18">
        <f t="shared" ref="K7:K70" si="0">B$20*E7</f>
        <v>0</v>
      </c>
      <c r="L7" s="18">
        <f t="shared" ref="L7:L70" si="1">F7*B$17</f>
        <v>20.000000000000004</v>
      </c>
      <c r="M7" s="19">
        <f t="shared" ref="M7:M70" si="2">G7*B$16</f>
        <v>0.8666666666666667</v>
      </c>
      <c r="N7" s="19">
        <f t="shared" ref="N7:N70" si="3">H7*B$18</f>
        <v>0</v>
      </c>
      <c r="O7" s="19">
        <f t="shared" ref="O7:O70" si="4">I7*B$19</f>
        <v>0</v>
      </c>
      <c r="P7" s="19">
        <f t="shared" ref="P7:P70" si="5">J7*B$21</f>
        <v>0</v>
      </c>
      <c r="Q7" s="14">
        <f t="shared" ref="Q7:Q70" si="6">SUM(K7:P7)</f>
        <v>20.866666666666671</v>
      </c>
      <c r="R7" s="29">
        <f t="shared" ref="R7:R70" si="7">B$11/Q7/24</f>
        <v>23.961661341853031</v>
      </c>
      <c r="S7" s="29">
        <f t="shared" ref="S7:S70" si="8">R7*(24*60/D7)</f>
        <v>17252.396166134182</v>
      </c>
    </row>
    <row r="8" spans="1:19" x14ac:dyDescent="0.2">
      <c r="A8" s="3" t="s">
        <v>15</v>
      </c>
      <c r="B8">
        <v>7</v>
      </c>
      <c r="D8" s="3">
        <v>3</v>
      </c>
      <c r="E8" s="25">
        <f>B$13/3600*60/D8</f>
        <v>0</v>
      </c>
      <c r="F8" s="26">
        <f t="shared" ref="F8:F71" si="9">(B$12+B$13+B$14+$B$15)/3600*60/D8</f>
        <v>0.22222222222222224</v>
      </c>
      <c r="G8" s="26">
        <f t="shared" ref="G8:G71" si="10">1-F8</f>
        <v>0.77777777777777779</v>
      </c>
      <c r="H8" s="26">
        <f t="shared" ref="H8:H71" si="11">B$14/2/3600*60/D8</f>
        <v>0</v>
      </c>
      <c r="I8" s="26">
        <f t="shared" ref="I8:I71" si="12">B$14/2/3600*60/D8</f>
        <v>0</v>
      </c>
      <c r="J8" s="22">
        <f t="shared" ref="J8:J71" si="13">B$15/2/3600*60/D8</f>
        <v>0</v>
      </c>
      <c r="K8" s="18">
        <f t="shared" si="0"/>
        <v>0</v>
      </c>
      <c r="L8" s="18">
        <f t="shared" si="1"/>
        <v>13.333333333333334</v>
      </c>
      <c r="M8" s="19">
        <f t="shared" si="2"/>
        <v>1.0111111111111111</v>
      </c>
      <c r="N8" s="19">
        <f t="shared" si="3"/>
        <v>0</v>
      </c>
      <c r="O8" s="19">
        <f t="shared" si="4"/>
        <v>0</v>
      </c>
      <c r="P8" s="19">
        <f t="shared" si="5"/>
        <v>0</v>
      </c>
      <c r="Q8" s="14">
        <f t="shared" si="6"/>
        <v>14.344444444444445</v>
      </c>
      <c r="R8" s="29">
        <f t="shared" si="7"/>
        <v>34.856700232377996</v>
      </c>
      <c r="S8" s="29">
        <f t="shared" si="8"/>
        <v>16731.216111541438</v>
      </c>
    </row>
    <row r="9" spans="1:19" x14ac:dyDescent="0.2">
      <c r="A9" s="3" t="s">
        <v>40</v>
      </c>
      <c r="B9">
        <f>B7*B8</f>
        <v>10.5</v>
      </c>
      <c r="C9" s="3" t="s">
        <v>8</v>
      </c>
      <c r="D9">
        <v>4</v>
      </c>
      <c r="E9" s="25">
        <f t="shared" ref="E9:E72" si="14">B$13/3600*60/D9</f>
        <v>0</v>
      </c>
      <c r="F9" s="26">
        <f t="shared" si="9"/>
        <v>0.16666666666666669</v>
      </c>
      <c r="G9" s="26">
        <f t="shared" si="10"/>
        <v>0.83333333333333326</v>
      </c>
      <c r="H9" s="26">
        <f t="shared" si="11"/>
        <v>0</v>
      </c>
      <c r="I9" s="26">
        <f t="shared" si="12"/>
        <v>0</v>
      </c>
      <c r="J9" s="22">
        <f t="shared" si="13"/>
        <v>0</v>
      </c>
      <c r="K9" s="18">
        <f t="shared" si="0"/>
        <v>0</v>
      </c>
      <c r="L9" s="18">
        <f t="shared" si="1"/>
        <v>10.000000000000002</v>
      </c>
      <c r="M9" s="19">
        <f t="shared" si="2"/>
        <v>1.0833333333333333</v>
      </c>
      <c r="N9" s="19">
        <f t="shared" si="3"/>
        <v>0</v>
      </c>
      <c r="O9" s="19">
        <f t="shared" si="4"/>
        <v>0</v>
      </c>
      <c r="P9" s="19">
        <f t="shared" si="5"/>
        <v>0</v>
      </c>
      <c r="Q9" s="14">
        <f t="shared" si="6"/>
        <v>11.083333333333336</v>
      </c>
      <c r="R9" s="29">
        <f t="shared" si="7"/>
        <v>45.112781954887204</v>
      </c>
      <c r="S9" s="29">
        <f t="shared" si="8"/>
        <v>16240.601503759393</v>
      </c>
    </row>
    <row r="10" spans="1:19" x14ac:dyDescent="0.2">
      <c r="A10" s="3" t="s">
        <v>16</v>
      </c>
      <c r="B10">
        <v>1</v>
      </c>
      <c r="D10" s="3">
        <v>5</v>
      </c>
      <c r="E10" s="25">
        <f t="shared" si="14"/>
        <v>0</v>
      </c>
      <c r="F10" s="26">
        <f t="shared" si="9"/>
        <v>0.13333333333333336</v>
      </c>
      <c r="G10" s="26">
        <f t="shared" si="10"/>
        <v>0.8666666666666667</v>
      </c>
      <c r="H10" s="26">
        <f t="shared" si="11"/>
        <v>0</v>
      </c>
      <c r="I10" s="26">
        <f t="shared" si="12"/>
        <v>0</v>
      </c>
      <c r="J10" s="22">
        <f t="shared" si="13"/>
        <v>0</v>
      </c>
      <c r="K10" s="18">
        <f t="shared" si="0"/>
        <v>0</v>
      </c>
      <c r="L10" s="18">
        <f t="shared" si="1"/>
        <v>8.0000000000000018</v>
      </c>
      <c r="M10" s="19">
        <f t="shared" si="2"/>
        <v>1.1266666666666667</v>
      </c>
      <c r="N10" s="19">
        <f t="shared" si="3"/>
        <v>0</v>
      </c>
      <c r="O10" s="19">
        <f t="shared" si="4"/>
        <v>0</v>
      </c>
      <c r="P10" s="19">
        <f t="shared" si="5"/>
        <v>0</v>
      </c>
      <c r="Q10" s="14">
        <f t="shared" si="6"/>
        <v>9.1266666666666687</v>
      </c>
      <c r="R10" s="29">
        <f t="shared" si="7"/>
        <v>54.784514243973689</v>
      </c>
      <c r="S10" s="29">
        <f t="shared" si="8"/>
        <v>15777.940102264423</v>
      </c>
    </row>
    <row r="11" spans="1:19" x14ac:dyDescent="0.2">
      <c r="A11" s="3" t="s">
        <v>32</v>
      </c>
      <c r="B11">
        <f>B6*B10</f>
        <v>12000</v>
      </c>
      <c r="C11" s="3" t="s">
        <v>31</v>
      </c>
      <c r="D11">
        <v>6</v>
      </c>
      <c r="E11" s="25">
        <f t="shared" si="14"/>
        <v>0</v>
      </c>
      <c r="F11" s="26">
        <f t="shared" si="9"/>
        <v>0.11111111111111112</v>
      </c>
      <c r="G11" s="26">
        <f t="shared" si="10"/>
        <v>0.88888888888888884</v>
      </c>
      <c r="H11" s="26">
        <f t="shared" si="11"/>
        <v>0</v>
      </c>
      <c r="I11" s="26">
        <f t="shared" si="12"/>
        <v>0</v>
      </c>
      <c r="J11" s="22">
        <f t="shared" si="13"/>
        <v>0</v>
      </c>
      <c r="K11" s="18">
        <f t="shared" si="0"/>
        <v>0</v>
      </c>
      <c r="L11" s="18">
        <f t="shared" si="1"/>
        <v>6.666666666666667</v>
      </c>
      <c r="M11" s="19">
        <f t="shared" si="2"/>
        <v>1.1555555555555554</v>
      </c>
      <c r="N11" s="19">
        <f t="shared" si="3"/>
        <v>0</v>
      </c>
      <c r="O11" s="19">
        <f t="shared" si="4"/>
        <v>0</v>
      </c>
      <c r="P11" s="19">
        <f t="shared" si="5"/>
        <v>0</v>
      </c>
      <c r="Q11" s="14">
        <f t="shared" si="6"/>
        <v>7.8222222222222229</v>
      </c>
      <c r="R11" s="29">
        <f t="shared" si="7"/>
        <v>63.92045454545454</v>
      </c>
      <c r="S11" s="29">
        <f t="shared" si="8"/>
        <v>15340.90909090909</v>
      </c>
    </row>
    <row r="12" spans="1:19" x14ac:dyDescent="0.2">
      <c r="A12" s="3" t="s">
        <v>42</v>
      </c>
      <c r="B12">
        <v>40</v>
      </c>
      <c r="C12" s="3" t="s">
        <v>30</v>
      </c>
      <c r="D12" s="3">
        <v>7</v>
      </c>
      <c r="E12" s="25">
        <f t="shared" si="14"/>
        <v>0</v>
      </c>
      <c r="F12" s="26">
        <f t="shared" si="9"/>
        <v>9.5238095238095247E-2</v>
      </c>
      <c r="G12" s="26">
        <f t="shared" si="10"/>
        <v>0.90476190476190477</v>
      </c>
      <c r="H12" s="26">
        <f t="shared" si="11"/>
        <v>0</v>
      </c>
      <c r="I12" s="26">
        <f t="shared" si="12"/>
        <v>0</v>
      </c>
      <c r="J12" s="22">
        <f t="shared" si="13"/>
        <v>0</v>
      </c>
      <c r="K12" s="18">
        <f t="shared" si="0"/>
        <v>0</v>
      </c>
      <c r="L12" s="18">
        <f t="shared" si="1"/>
        <v>5.7142857142857144</v>
      </c>
      <c r="M12" s="19">
        <f t="shared" si="2"/>
        <v>1.1761904761904762</v>
      </c>
      <c r="N12" s="19">
        <f t="shared" si="3"/>
        <v>0</v>
      </c>
      <c r="O12" s="19">
        <f t="shared" si="4"/>
        <v>0</v>
      </c>
      <c r="P12" s="19">
        <f t="shared" si="5"/>
        <v>0</v>
      </c>
      <c r="Q12" s="14">
        <f t="shared" si="6"/>
        <v>6.8904761904761909</v>
      </c>
      <c r="R12" s="29">
        <f t="shared" si="7"/>
        <v>72.563925362819631</v>
      </c>
      <c r="S12" s="29">
        <f t="shared" si="8"/>
        <v>14927.436074637182</v>
      </c>
    </row>
    <row r="13" spans="1:19" x14ac:dyDescent="0.2">
      <c r="A13" s="3" t="s">
        <v>36</v>
      </c>
      <c r="B13">
        <v>0</v>
      </c>
      <c r="C13" s="3" t="s">
        <v>30</v>
      </c>
      <c r="D13">
        <v>8</v>
      </c>
      <c r="E13" s="25">
        <f t="shared" si="14"/>
        <v>0</v>
      </c>
      <c r="F13" s="26">
        <f t="shared" si="9"/>
        <v>8.3333333333333343E-2</v>
      </c>
      <c r="G13" s="26">
        <f t="shared" si="10"/>
        <v>0.91666666666666663</v>
      </c>
      <c r="H13" s="26">
        <f t="shared" si="11"/>
        <v>0</v>
      </c>
      <c r="I13" s="26">
        <f t="shared" si="12"/>
        <v>0</v>
      </c>
      <c r="J13" s="22">
        <f t="shared" si="13"/>
        <v>0</v>
      </c>
      <c r="K13" s="18">
        <f t="shared" si="0"/>
        <v>0</v>
      </c>
      <c r="L13" s="18">
        <f t="shared" si="1"/>
        <v>5.0000000000000009</v>
      </c>
      <c r="M13" s="19">
        <f t="shared" si="2"/>
        <v>1.1916666666666667</v>
      </c>
      <c r="N13" s="19">
        <f t="shared" si="3"/>
        <v>0</v>
      </c>
      <c r="O13" s="19">
        <f t="shared" si="4"/>
        <v>0</v>
      </c>
      <c r="P13" s="19">
        <f t="shared" si="5"/>
        <v>0</v>
      </c>
      <c r="Q13" s="14">
        <f t="shared" si="6"/>
        <v>6.1916666666666673</v>
      </c>
      <c r="R13" s="29">
        <f t="shared" si="7"/>
        <v>80.753701211305511</v>
      </c>
      <c r="S13" s="29">
        <f t="shared" si="8"/>
        <v>14535.666218034992</v>
      </c>
    </row>
    <row r="14" spans="1:19" x14ac:dyDescent="0.2">
      <c r="A14" s="3" t="s">
        <v>44</v>
      </c>
      <c r="B14">
        <v>0</v>
      </c>
      <c r="C14" s="3" t="s">
        <v>30</v>
      </c>
      <c r="D14" s="3">
        <v>9</v>
      </c>
      <c r="E14" s="25">
        <f t="shared" si="14"/>
        <v>0</v>
      </c>
      <c r="F14" s="26">
        <f t="shared" si="9"/>
        <v>7.4074074074074084E-2</v>
      </c>
      <c r="G14" s="26">
        <f t="shared" si="10"/>
        <v>0.92592592592592593</v>
      </c>
      <c r="H14" s="26">
        <f t="shared" si="11"/>
        <v>0</v>
      </c>
      <c r="I14" s="26">
        <f t="shared" si="12"/>
        <v>0</v>
      </c>
      <c r="J14" s="22">
        <f t="shared" si="13"/>
        <v>0</v>
      </c>
      <c r="K14" s="18">
        <f t="shared" si="0"/>
        <v>0</v>
      </c>
      <c r="L14" s="18">
        <f t="shared" si="1"/>
        <v>4.4444444444444446</v>
      </c>
      <c r="M14" s="19">
        <f t="shared" si="2"/>
        <v>1.2037037037037037</v>
      </c>
      <c r="N14" s="19">
        <f t="shared" si="3"/>
        <v>0</v>
      </c>
      <c r="O14" s="19">
        <f t="shared" si="4"/>
        <v>0</v>
      </c>
      <c r="P14" s="19">
        <f t="shared" si="5"/>
        <v>0</v>
      </c>
      <c r="Q14" s="14">
        <f t="shared" si="6"/>
        <v>5.6481481481481488</v>
      </c>
      <c r="R14" s="29">
        <f t="shared" si="7"/>
        <v>88.52459016393442</v>
      </c>
      <c r="S14" s="29">
        <f t="shared" si="8"/>
        <v>14163.934426229507</v>
      </c>
    </row>
    <row r="15" spans="1:19" x14ac:dyDescent="0.2">
      <c r="A15" s="3" t="s">
        <v>55</v>
      </c>
      <c r="B15">
        <v>0</v>
      </c>
      <c r="C15" s="3" t="s">
        <v>30</v>
      </c>
      <c r="D15">
        <v>10</v>
      </c>
      <c r="E15" s="25">
        <f t="shared" si="14"/>
        <v>0</v>
      </c>
      <c r="F15" s="26">
        <f t="shared" si="9"/>
        <v>6.666666666666668E-2</v>
      </c>
      <c r="G15" s="26">
        <f t="shared" si="10"/>
        <v>0.93333333333333335</v>
      </c>
      <c r="H15" s="26">
        <f t="shared" si="11"/>
        <v>0</v>
      </c>
      <c r="I15" s="26">
        <f t="shared" si="12"/>
        <v>0</v>
      </c>
      <c r="J15" s="22">
        <f t="shared" si="13"/>
        <v>0</v>
      </c>
      <c r="K15" s="18">
        <f t="shared" si="0"/>
        <v>0</v>
      </c>
      <c r="L15" s="18">
        <f t="shared" si="1"/>
        <v>4.0000000000000009</v>
      </c>
      <c r="M15" s="19">
        <f t="shared" si="2"/>
        <v>1.2133333333333334</v>
      </c>
      <c r="N15" s="19">
        <f t="shared" si="3"/>
        <v>0</v>
      </c>
      <c r="O15" s="19">
        <f t="shared" si="4"/>
        <v>0</v>
      </c>
      <c r="P15" s="19">
        <f t="shared" si="5"/>
        <v>0</v>
      </c>
      <c r="Q15" s="14">
        <f t="shared" si="6"/>
        <v>5.2133333333333347</v>
      </c>
      <c r="R15" s="29">
        <f t="shared" si="7"/>
        <v>95.907928388746782</v>
      </c>
      <c r="S15" s="29">
        <f t="shared" si="8"/>
        <v>13810.741687979536</v>
      </c>
    </row>
    <row r="16" spans="1:19" x14ac:dyDescent="0.2">
      <c r="A16" s="3" t="s">
        <v>22</v>
      </c>
      <c r="B16" s="11">
        <v>1.3</v>
      </c>
      <c r="C16" s="3" t="s">
        <v>38</v>
      </c>
      <c r="D16" s="3">
        <v>11</v>
      </c>
      <c r="E16" s="25">
        <f t="shared" si="14"/>
        <v>0</v>
      </c>
      <c r="F16" s="26">
        <f t="shared" si="9"/>
        <v>6.0606060606060615E-2</v>
      </c>
      <c r="G16" s="26">
        <f t="shared" si="10"/>
        <v>0.93939393939393934</v>
      </c>
      <c r="H16" s="26">
        <f t="shared" si="11"/>
        <v>0</v>
      </c>
      <c r="I16" s="26">
        <f t="shared" si="12"/>
        <v>0</v>
      </c>
      <c r="J16" s="22">
        <f t="shared" si="13"/>
        <v>0</v>
      </c>
      <c r="K16" s="18">
        <f t="shared" si="0"/>
        <v>0</v>
      </c>
      <c r="L16" s="18">
        <f t="shared" si="1"/>
        <v>3.6363636363636367</v>
      </c>
      <c r="M16" s="19">
        <f t="shared" si="2"/>
        <v>1.2212121212121212</v>
      </c>
      <c r="N16" s="19">
        <f t="shared" si="3"/>
        <v>0</v>
      </c>
      <c r="O16" s="19">
        <f t="shared" si="4"/>
        <v>0</v>
      </c>
      <c r="P16" s="19">
        <f t="shared" si="5"/>
        <v>0</v>
      </c>
      <c r="Q16" s="14">
        <f t="shared" si="6"/>
        <v>4.8575757575757574</v>
      </c>
      <c r="R16" s="29">
        <f t="shared" si="7"/>
        <v>102.93200249532127</v>
      </c>
      <c r="S16" s="29">
        <f t="shared" si="8"/>
        <v>13474.734872114785</v>
      </c>
    </row>
    <row r="17" spans="1:19" x14ac:dyDescent="0.2">
      <c r="A17" s="3" t="s">
        <v>23</v>
      </c>
      <c r="B17" s="3">
        <v>60</v>
      </c>
      <c r="C17" s="3" t="s">
        <v>38</v>
      </c>
      <c r="D17">
        <v>12</v>
      </c>
      <c r="E17" s="25">
        <f t="shared" si="14"/>
        <v>0</v>
      </c>
      <c r="F17" s="26">
        <f t="shared" si="9"/>
        <v>5.5555555555555559E-2</v>
      </c>
      <c r="G17" s="26">
        <f t="shared" si="10"/>
        <v>0.94444444444444442</v>
      </c>
      <c r="H17" s="26">
        <f t="shared" si="11"/>
        <v>0</v>
      </c>
      <c r="I17" s="26">
        <f t="shared" si="12"/>
        <v>0</v>
      </c>
      <c r="J17" s="22">
        <f t="shared" si="13"/>
        <v>0</v>
      </c>
      <c r="K17" s="18">
        <f t="shared" si="0"/>
        <v>0</v>
      </c>
      <c r="L17" s="18">
        <f t="shared" si="1"/>
        <v>3.3333333333333335</v>
      </c>
      <c r="M17" s="19">
        <f t="shared" si="2"/>
        <v>1.2277777777777779</v>
      </c>
      <c r="N17" s="19">
        <f t="shared" si="3"/>
        <v>0</v>
      </c>
      <c r="O17" s="19">
        <f t="shared" si="4"/>
        <v>0</v>
      </c>
      <c r="P17" s="19">
        <f t="shared" si="5"/>
        <v>0</v>
      </c>
      <c r="Q17" s="14">
        <f t="shared" si="6"/>
        <v>4.5611111111111118</v>
      </c>
      <c r="R17" s="29">
        <f t="shared" si="7"/>
        <v>109.62241169305723</v>
      </c>
      <c r="S17" s="29">
        <f t="shared" si="8"/>
        <v>13154.689403166867</v>
      </c>
    </row>
    <row r="18" spans="1:19" x14ac:dyDescent="0.2">
      <c r="C18" s="3"/>
      <c r="D18" s="3">
        <v>13</v>
      </c>
      <c r="E18" s="25">
        <f t="shared" si="14"/>
        <v>0</v>
      </c>
      <c r="F18" s="26">
        <f t="shared" si="9"/>
        <v>5.1282051282051287E-2</v>
      </c>
      <c r="G18" s="26">
        <f t="shared" si="10"/>
        <v>0.94871794871794868</v>
      </c>
      <c r="H18" s="26">
        <f t="shared" si="11"/>
        <v>0</v>
      </c>
      <c r="I18" s="26">
        <f t="shared" si="12"/>
        <v>0</v>
      </c>
      <c r="J18" s="22">
        <f t="shared" si="13"/>
        <v>0</v>
      </c>
      <c r="K18" s="18">
        <f t="shared" si="0"/>
        <v>0</v>
      </c>
      <c r="L18" s="18">
        <f t="shared" si="1"/>
        <v>3.0769230769230771</v>
      </c>
      <c r="M18" s="19">
        <f t="shared" si="2"/>
        <v>1.2333333333333334</v>
      </c>
      <c r="N18" s="19">
        <f t="shared" si="3"/>
        <v>0</v>
      </c>
      <c r="O18" s="19">
        <f t="shared" si="4"/>
        <v>0</v>
      </c>
      <c r="P18" s="19">
        <f t="shared" si="5"/>
        <v>0</v>
      </c>
      <c r="Q18" s="14">
        <f t="shared" si="6"/>
        <v>4.3102564102564109</v>
      </c>
      <c r="R18" s="29">
        <f t="shared" si="7"/>
        <v>116.00237953599047</v>
      </c>
      <c r="S18" s="29">
        <f t="shared" si="8"/>
        <v>12849.494348602022</v>
      </c>
    </row>
    <row r="19" spans="1:19" x14ac:dyDescent="0.2">
      <c r="A19" s="3"/>
      <c r="C19" s="3"/>
      <c r="D19">
        <v>14</v>
      </c>
      <c r="E19" s="25">
        <f t="shared" si="14"/>
        <v>0</v>
      </c>
      <c r="F19" s="26">
        <f t="shared" si="9"/>
        <v>4.7619047619047623E-2</v>
      </c>
      <c r="G19" s="26">
        <f t="shared" si="10"/>
        <v>0.95238095238095233</v>
      </c>
      <c r="H19" s="26">
        <f t="shared" si="11"/>
        <v>0</v>
      </c>
      <c r="I19" s="26">
        <f t="shared" si="12"/>
        <v>0</v>
      </c>
      <c r="J19" s="22">
        <f t="shared" si="13"/>
        <v>0</v>
      </c>
      <c r="K19" s="18">
        <f t="shared" si="0"/>
        <v>0</v>
      </c>
      <c r="L19" s="18">
        <f t="shared" si="1"/>
        <v>2.8571428571428572</v>
      </c>
      <c r="M19" s="19">
        <f t="shared" si="2"/>
        <v>1.2380952380952381</v>
      </c>
      <c r="N19" s="19">
        <f t="shared" si="3"/>
        <v>0</v>
      </c>
      <c r="O19" s="19">
        <f t="shared" si="4"/>
        <v>0</v>
      </c>
      <c r="P19" s="19">
        <f t="shared" si="5"/>
        <v>0</v>
      </c>
      <c r="Q19" s="14">
        <f t="shared" si="6"/>
        <v>4.0952380952380949</v>
      </c>
      <c r="R19" s="29">
        <f t="shared" si="7"/>
        <v>122.09302325581397</v>
      </c>
      <c r="S19" s="29">
        <f t="shared" si="8"/>
        <v>12558.139534883723</v>
      </c>
    </row>
    <row r="20" spans="1:19" x14ac:dyDescent="0.2">
      <c r="A20" s="3"/>
      <c r="C20" s="3"/>
      <c r="D20" s="3">
        <v>15</v>
      </c>
      <c r="E20" s="25">
        <f t="shared" si="14"/>
        <v>0</v>
      </c>
      <c r="F20" s="26">
        <f t="shared" si="9"/>
        <v>4.4444444444444446E-2</v>
      </c>
      <c r="G20" s="26">
        <f t="shared" si="10"/>
        <v>0.9555555555555556</v>
      </c>
      <c r="H20" s="26">
        <f t="shared" si="11"/>
        <v>0</v>
      </c>
      <c r="I20" s="26">
        <f t="shared" si="12"/>
        <v>0</v>
      </c>
      <c r="J20" s="22">
        <f t="shared" si="13"/>
        <v>0</v>
      </c>
      <c r="K20" s="18">
        <f t="shared" si="0"/>
        <v>0</v>
      </c>
      <c r="L20" s="18">
        <f t="shared" si="1"/>
        <v>2.666666666666667</v>
      </c>
      <c r="M20" s="19">
        <f t="shared" si="2"/>
        <v>1.2422222222222223</v>
      </c>
      <c r="N20" s="19">
        <f t="shared" si="3"/>
        <v>0</v>
      </c>
      <c r="O20" s="19">
        <f t="shared" si="4"/>
        <v>0</v>
      </c>
      <c r="P20" s="19">
        <f t="shared" si="5"/>
        <v>0</v>
      </c>
      <c r="Q20" s="14">
        <f t="shared" si="6"/>
        <v>3.9088888888888893</v>
      </c>
      <c r="R20" s="29">
        <f t="shared" si="7"/>
        <v>127.91358726549174</v>
      </c>
      <c r="S20" s="29">
        <f t="shared" si="8"/>
        <v>12279.704377487207</v>
      </c>
    </row>
    <row r="21" spans="1:19" x14ac:dyDescent="0.2">
      <c r="A21" s="3"/>
      <c r="C21" s="3"/>
      <c r="D21">
        <v>16</v>
      </c>
      <c r="E21" s="25">
        <f t="shared" si="14"/>
        <v>0</v>
      </c>
      <c r="F21" s="26">
        <f t="shared" si="9"/>
        <v>4.1666666666666671E-2</v>
      </c>
      <c r="G21" s="26">
        <f t="shared" si="10"/>
        <v>0.95833333333333337</v>
      </c>
      <c r="H21" s="26">
        <f t="shared" si="11"/>
        <v>0</v>
      </c>
      <c r="I21" s="26">
        <f t="shared" si="12"/>
        <v>0</v>
      </c>
      <c r="J21" s="22">
        <f t="shared" si="13"/>
        <v>0</v>
      </c>
      <c r="K21" s="18">
        <f t="shared" si="0"/>
        <v>0</v>
      </c>
      <c r="L21" s="18">
        <f t="shared" si="1"/>
        <v>2.5000000000000004</v>
      </c>
      <c r="M21" s="19">
        <f t="shared" si="2"/>
        <v>1.2458333333333333</v>
      </c>
      <c r="N21" s="19">
        <f t="shared" si="3"/>
        <v>0</v>
      </c>
      <c r="O21" s="19">
        <f t="shared" si="4"/>
        <v>0</v>
      </c>
      <c r="P21" s="19">
        <f t="shared" si="5"/>
        <v>0</v>
      </c>
      <c r="Q21" s="14">
        <f t="shared" si="6"/>
        <v>3.7458333333333336</v>
      </c>
      <c r="R21" s="29">
        <f t="shared" si="7"/>
        <v>133.48164627363738</v>
      </c>
      <c r="S21" s="29">
        <f t="shared" si="8"/>
        <v>12013.348164627365</v>
      </c>
    </row>
    <row r="22" spans="1:19" x14ac:dyDescent="0.2">
      <c r="A22" s="3"/>
      <c r="D22" s="3">
        <v>17</v>
      </c>
      <c r="E22" s="25">
        <f t="shared" si="14"/>
        <v>0</v>
      </c>
      <c r="F22" s="26">
        <f t="shared" si="9"/>
        <v>3.921568627450981E-2</v>
      </c>
      <c r="G22" s="26">
        <f t="shared" si="10"/>
        <v>0.96078431372549022</v>
      </c>
      <c r="H22" s="26">
        <f t="shared" si="11"/>
        <v>0</v>
      </c>
      <c r="I22" s="26">
        <f t="shared" si="12"/>
        <v>0</v>
      </c>
      <c r="J22" s="22">
        <f t="shared" si="13"/>
        <v>0</v>
      </c>
      <c r="K22" s="18">
        <f t="shared" si="0"/>
        <v>0</v>
      </c>
      <c r="L22" s="18">
        <f t="shared" si="1"/>
        <v>2.3529411764705888</v>
      </c>
      <c r="M22" s="19">
        <f t="shared" si="2"/>
        <v>1.2490196078431373</v>
      </c>
      <c r="N22" s="19">
        <f t="shared" si="3"/>
        <v>0</v>
      </c>
      <c r="O22" s="19">
        <f t="shared" si="4"/>
        <v>0</v>
      </c>
      <c r="P22" s="19">
        <f t="shared" si="5"/>
        <v>0</v>
      </c>
      <c r="Q22" s="14">
        <f t="shared" si="6"/>
        <v>3.601960784313726</v>
      </c>
      <c r="R22" s="29">
        <f t="shared" si="7"/>
        <v>138.81328252585737</v>
      </c>
      <c r="S22" s="29">
        <f t="shared" si="8"/>
        <v>11758.301578660859</v>
      </c>
    </row>
    <row r="23" spans="1:19" x14ac:dyDescent="0.2">
      <c r="A23" s="3"/>
      <c r="D23">
        <v>18</v>
      </c>
      <c r="E23" s="25">
        <f t="shared" si="14"/>
        <v>0</v>
      </c>
      <c r="F23" s="26">
        <f t="shared" si="9"/>
        <v>3.7037037037037042E-2</v>
      </c>
      <c r="G23" s="26">
        <f t="shared" si="10"/>
        <v>0.96296296296296291</v>
      </c>
      <c r="H23" s="26">
        <f t="shared" si="11"/>
        <v>0</v>
      </c>
      <c r="I23" s="26">
        <f t="shared" si="12"/>
        <v>0</v>
      </c>
      <c r="J23" s="22">
        <f t="shared" si="13"/>
        <v>0</v>
      </c>
      <c r="K23" s="18">
        <f t="shared" si="0"/>
        <v>0</v>
      </c>
      <c r="L23" s="18">
        <f t="shared" si="1"/>
        <v>2.2222222222222223</v>
      </c>
      <c r="M23" s="19">
        <f t="shared" si="2"/>
        <v>1.2518518518518518</v>
      </c>
      <c r="N23" s="19">
        <f t="shared" si="3"/>
        <v>0</v>
      </c>
      <c r="O23" s="19">
        <f t="shared" si="4"/>
        <v>0</v>
      </c>
      <c r="P23" s="19">
        <f t="shared" si="5"/>
        <v>0</v>
      </c>
      <c r="Q23" s="14">
        <f t="shared" si="6"/>
        <v>3.4740740740740739</v>
      </c>
      <c r="R23" s="29">
        <f t="shared" si="7"/>
        <v>143.92324093816632</v>
      </c>
      <c r="S23" s="29">
        <f t="shared" si="8"/>
        <v>11513.859275053306</v>
      </c>
    </row>
    <row r="24" spans="1:19" x14ac:dyDescent="0.2">
      <c r="D24" s="3">
        <v>19</v>
      </c>
      <c r="E24" s="25">
        <f t="shared" si="14"/>
        <v>0</v>
      </c>
      <c r="F24" s="26">
        <f t="shared" si="9"/>
        <v>3.5087719298245619E-2</v>
      </c>
      <c r="G24" s="26">
        <f t="shared" si="10"/>
        <v>0.96491228070175439</v>
      </c>
      <c r="H24" s="26">
        <f t="shared" si="11"/>
        <v>0</v>
      </c>
      <c r="I24" s="26">
        <f t="shared" si="12"/>
        <v>0</v>
      </c>
      <c r="J24" s="22">
        <f t="shared" si="13"/>
        <v>0</v>
      </c>
      <c r="K24" s="18">
        <f t="shared" si="0"/>
        <v>0</v>
      </c>
      <c r="L24" s="18">
        <f t="shared" si="1"/>
        <v>2.1052631578947372</v>
      </c>
      <c r="M24" s="19">
        <f t="shared" si="2"/>
        <v>1.2543859649122808</v>
      </c>
      <c r="N24" s="19">
        <f t="shared" si="3"/>
        <v>0</v>
      </c>
      <c r="O24" s="19">
        <f t="shared" si="4"/>
        <v>0</v>
      </c>
      <c r="P24" s="19">
        <f t="shared" si="5"/>
        <v>0</v>
      </c>
      <c r="Q24" s="14">
        <f t="shared" si="6"/>
        <v>3.359649122807018</v>
      </c>
      <c r="R24" s="29">
        <f t="shared" si="7"/>
        <v>148.8250652741514</v>
      </c>
      <c r="S24" s="29">
        <f t="shared" si="8"/>
        <v>11279.373368146211</v>
      </c>
    </row>
    <row r="25" spans="1:19" x14ac:dyDescent="0.2">
      <c r="A25" s="3"/>
      <c r="C25" s="3"/>
      <c r="D25">
        <v>20</v>
      </c>
      <c r="E25" s="25">
        <f t="shared" si="14"/>
        <v>0</v>
      </c>
      <c r="F25" s="26">
        <f t="shared" si="9"/>
        <v>3.333333333333334E-2</v>
      </c>
      <c r="G25" s="26">
        <f t="shared" si="10"/>
        <v>0.96666666666666667</v>
      </c>
      <c r="H25" s="26">
        <f t="shared" si="11"/>
        <v>0</v>
      </c>
      <c r="I25" s="26">
        <f t="shared" si="12"/>
        <v>0</v>
      </c>
      <c r="J25" s="22">
        <f t="shared" si="13"/>
        <v>0</v>
      </c>
      <c r="K25" s="18">
        <f t="shared" si="0"/>
        <v>0</v>
      </c>
      <c r="L25" s="18">
        <f t="shared" si="1"/>
        <v>2.0000000000000004</v>
      </c>
      <c r="M25" s="19">
        <f t="shared" si="2"/>
        <v>1.2566666666666668</v>
      </c>
      <c r="N25" s="19">
        <f t="shared" si="3"/>
        <v>0</v>
      </c>
      <c r="O25" s="19">
        <f t="shared" si="4"/>
        <v>0</v>
      </c>
      <c r="P25" s="19">
        <f t="shared" si="5"/>
        <v>0</v>
      </c>
      <c r="Q25" s="14">
        <f t="shared" si="6"/>
        <v>3.2566666666666673</v>
      </c>
      <c r="R25" s="29">
        <f t="shared" si="7"/>
        <v>153.53121801432954</v>
      </c>
      <c r="S25" s="29">
        <f t="shared" si="8"/>
        <v>11054.247697031728</v>
      </c>
    </row>
    <row r="26" spans="1:19" x14ac:dyDescent="0.2">
      <c r="A26" s="3"/>
      <c r="C26" s="3"/>
      <c r="D26" s="3">
        <v>21</v>
      </c>
      <c r="E26" s="25">
        <f t="shared" si="14"/>
        <v>0</v>
      </c>
      <c r="F26" s="26">
        <f t="shared" si="9"/>
        <v>3.1746031746031751E-2</v>
      </c>
      <c r="G26" s="26">
        <f t="shared" si="10"/>
        <v>0.96825396825396826</v>
      </c>
      <c r="H26" s="26">
        <f t="shared" si="11"/>
        <v>0</v>
      </c>
      <c r="I26" s="26">
        <f t="shared" si="12"/>
        <v>0</v>
      </c>
      <c r="J26" s="22">
        <f t="shared" si="13"/>
        <v>0</v>
      </c>
      <c r="K26" s="18">
        <f t="shared" si="0"/>
        <v>0</v>
      </c>
      <c r="L26" s="18">
        <f t="shared" si="1"/>
        <v>1.9047619047619051</v>
      </c>
      <c r="M26" s="19">
        <f t="shared" si="2"/>
        <v>1.2587301587301587</v>
      </c>
      <c r="N26" s="19">
        <f t="shared" si="3"/>
        <v>0</v>
      </c>
      <c r="O26" s="19">
        <f t="shared" si="4"/>
        <v>0</v>
      </c>
      <c r="P26" s="19">
        <f t="shared" si="5"/>
        <v>0</v>
      </c>
      <c r="Q26" s="14">
        <f t="shared" si="6"/>
        <v>3.1634920634920638</v>
      </c>
      <c r="R26" s="29">
        <f t="shared" si="7"/>
        <v>158.05318615153035</v>
      </c>
      <c r="S26" s="29">
        <f t="shared" si="8"/>
        <v>10837.932764676367</v>
      </c>
    </row>
    <row r="27" spans="1:19" x14ac:dyDescent="0.2">
      <c r="C27" s="3"/>
      <c r="D27">
        <v>22</v>
      </c>
      <c r="E27" s="25">
        <f t="shared" si="14"/>
        <v>0</v>
      </c>
      <c r="F27" s="26">
        <f t="shared" si="9"/>
        <v>3.0303030303030307E-2</v>
      </c>
      <c r="G27" s="26">
        <f t="shared" si="10"/>
        <v>0.96969696969696972</v>
      </c>
      <c r="H27" s="26">
        <f t="shared" si="11"/>
        <v>0</v>
      </c>
      <c r="I27" s="26">
        <f t="shared" si="12"/>
        <v>0</v>
      </c>
      <c r="J27" s="22">
        <f t="shared" si="13"/>
        <v>0</v>
      </c>
      <c r="K27" s="18">
        <f t="shared" si="0"/>
        <v>0</v>
      </c>
      <c r="L27" s="18">
        <f t="shared" si="1"/>
        <v>1.8181818181818183</v>
      </c>
      <c r="M27" s="19">
        <f t="shared" si="2"/>
        <v>1.2606060606060607</v>
      </c>
      <c r="N27" s="19">
        <f t="shared" si="3"/>
        <v>0</v>
      </c>
      <c r="O27" s="19">
        <f t="shared" si="4"/>
        <v>0</v>
      </c>
      <c r="P27" s="19">
        <f t="shared" si="5"/>
        <v>0</v>
      </c>
      <c r="Q27" s="14">
        <f t="shared" si="6"/>
        <v>3.0787878787878791</v>
      </c>
      <c r="R27" s="29">
        <f t="shared" si="7"/>
        <v>162.4015748031496</v>
      </c>
      <c r="S27" s="29">
        <f t="shared" si="8"/>
        <v>10629.921259842518</v>
      </c>
    </row>
    <row r="28" spans="1:19" x14ac:dyDescent="0.2">
      <c r="A28" s="3"/>
      <c r="C28" s="3"/>
      <c r="D28" s="3">
        <v>23</v>
      </c>
      <c r="E28" s="25">
        <f t="shared" si="14"/>
        <v>0</v>
      </c>
      <c r="F28" s="26">
        <f t="shared" si="9"/>
        <v>2.8985507246376815E-2</v>
      </c>
      <c r="G28" s="26">
        <f t="shared" si="10"/>
        <v>0.97101449275362317</v>
      </c>
      <c r="H28" s="26">
        <f t="shared" si="11"/>
        <v>0</v>
      </c>
      <c r="I28" s="26">
        <f t="shared" si="12"/>
        <v>0</v>
      </c>
      <c r="J28" s="22">
        <f t="shared" si="13"/>
        <v>0</v>
      </c>
      <c r="K28" s="18">
        <f t="shared" si="0"/>
        <v>0</v>
      </c>
      <c r="L28" s="18">
        <f t="shared" si="1"/>
        <v>1.7391304347826089</v>
      </c>
      <c r="M28" s="19">
        <f t="shared" si="2"/>
        <v>1.2623188405797101</v>
      </c>
      <c r="N28" s="19">
        <f t="shared" si="3"/>
        <v>0</v>
      </c>
      <c r="O28" s="19">
        <f t="shared" si="4"/>
        <v>0</v>
      </c>
      <c r="P28" s="19">
        <f t="shared" si="5"/>
        <v>0</v>
      </c>
      <c r="Q28" s="14">
        <f t="shared" si="6"/>
        <v>3.0014492753623188</v>
      </c>
      <c r="R28" s="29">
        <f t="shared" si="7"/>
        <v>166.58619024625784</v>
      </c>
      <c r="S28" s="29">
        <f t="shared" si="8"/>
        <v>10429.7440849831</v>
      </c>
    </row>
    <row r="29" spans="1:19" x14ac:dyDescent="0.2">
      <c r="D29">
        <v>24</v>
      </c>
      <c r="E29" s="25">
        <f t="shared" si="14"/>
        <v>0</v>
      </c>
      <c r="F29" s="26">
        <f t="shared" si="9"/>
        <v>2.777777777777778E-2</v>
      </c>
      <c r="G29" s="26">
        <f t="shared" si="10"/>
        <v>0.97222222222222221</v>
      </c>
      <c r="H29" s="26">
        <f t="shared" si="11"/>
        <v>0</v>
      </c>
      <c r="I29" s="26">
        <f t="shared" si="12"/>
        <v>0</v>
      </c>
      <c r="J29" s="22">
        <f t="shared" si="13"/>
        <v>0</v>
      </c>
      <c r="K29" s="18">
        <f t="shared" si="0"/>
        <v>0</v>
      </c>
      <c r="L29" s="18">
        <f t="shared" si="1"/>
        <v>1.6666666666666667</v>
      </c>
      <c r="M29" s="19">
        <f t="shared" si="2"/>
        <v>1.2638888888888888</v>
      </c>
      <c r="N29" s="19">
        <f t="shared" si="3"/>
        <v>0</v>
      </c>
      <c r="O29" s="19">
        <f t="shared" si="4"/>
        <v>0</v>
      </c>
      <c r="P29" s="19">
        <f t="shared" si="5"/>
        <v>0</v>
      </c>
      <c r="Q29" s="14">
        <f t="shared" si="6"/>
        <v>2.9305555555555554</v>
      </c>
      <c r="R29" s="29">
        <f t="shared" si="7"/>
        <v>170.61611374407585</v>
      </c>
      <c r="S29" s="29">
        <f t="shared" si="8"/>
        <v>10236.966824644551</v>
      </c>
    </row>
    <row r="30" spans="1:19" x14ac:dyDescent="0.2">
      <c r="D30" s="3">
        <v>25</v>
      </c>
      <c r="E30" s="25">
        <f t="shared" si="14"/>
        <v>0</v>
      </c>
      <c r="F30" s="26">
        <f t="shared" si="9"/>
        <v>2.6666666666666668E-2</v>
      </c>
      <c r="G30" s="26">
        <f t="shared" si="10"/>
        <v>0.97333333333333338</v>
      </c>
      <c r="H30" s="26">
        <f t="shared" si="11"/>
        <v>0</v>
      </c>
      <c r="I30" s="26">
        <f t="shared" si="12"/>
        <v>0</v>
      </c>
      <c r="J30" s="22">
        <f t="shared" si="13"/>
        <v>0</v>
      </c>
      <c r="K30" s="18">
        <f t="shared" si="0"/>
        <v>0</v>
      </c>
      <c r="L30" s="18">
        <f t="shared" si="1"/>
        <v>1.6</v>
      </c>
      <c r="M30" s="19">
        <f t="shared" si="2"/>
        <v>1.2653333333333334</v>
      </c>
      <c r="N30" s="19">
        <f t="shared" si="3"/>
        <v>0</v>
      </c>
      <c r="O30" s="19">
        <f t="shared" si="4"/>
        <v>0</v>
      </c>
      <c r="P30" s="19">
        <f t="shared" si="5"/>
        <v>0</v>
      </c>
      <c r="Q30" s="14">
        <f t="shared" si="6"/>
        <v>2.8653333333333335</v>
      </c>
      <c r="R30" s="29">
        <f t="shared" si="7"/>
        <v>174.49976733364352</v>
      </c>
      <c r="S30" s="29">
        <f t="shared" si="8"/>
        <v>10051.186598417868</v>
      </c>
    </row>
    <row r="31" spans="1:19" x14ac:dyDescent="0.2">
      <c r="D31">
        <v>26</v>
      </c>
      <c r="E31" s="25">
        <f t="shared" si="14"/>
        <v>0</v>
      </c>
      <c r="F31" s="26">
        <f t="shared" si="9"/>
        <v>2.5641025641025644E-2</v>
      </c>
      <c r="G31" s="26">
        <f t="shared" si="10"/>
        <v>0.97435897435897434</v>
      </c>
      <c r="H31" s="26">
        <f t="shared" si="11"/>
        <v>0</v>
      </c>
      <c r="I31" s="26">
        <f t="shared" si="12"/>
        <v>0</v>
      </c>
      <c r="J31" s="22">
        <f t="shared" si="13"/>
        <v>0</v>
      </c>
      <c r="K31" s="18">
        <f t="shared" si="0"/>
        <v>0</v>
      </c>
      <c r="L31" s="18">
        <f t="shared" si="1"/>
        <v>1.5384615384615385</v>
      </c>
      <c r="M31" s="19">
        <f t="shared" si="2"/>
        <v>1.2666666666666666</v>
      </c>
      <c r="N31" s="19">
        <f t="shared" si="3"/>
        <v>0</v>
      </c>
      <c r="O31" s="19">
        <f t="shared" si="4"/>
        <v>0</v>
      </c>
      <c r="P31" s="19">
        <f t="shared" si="5"/>
        <v>0</v>
      </c>
      <c r="Q31" s="14">
        <f t="shared" si="6"/>
        <v>2.8051282051282049</v>
      </c>
      <c r="R31" s="29">
        <f t="shared" si="7"/>
        <v>178.24497257769656</v>
      </c>
      <c r="S31" s="29">
        <f t="shared" si="8"/>
        <v>9872.0292504570407</v>
      </c>
    </row>
    <row r="32" spans="1:19" x14ac:dyDescent="0.2">
      <c r="D32" s="3">
        <v>27</v>
      </c>
      <c r="E32" s="25">
        <f t="shared" si="14"/>
        <v>0</v>
      </c>
      <c r="F32" s="26">
        <f t="shared" si="9"/>
        <v>2.469135802469136E-2</v>
      </c>
      <c r="G32" s="26">
        <f t="shared" si="10"/>
        <v>0.97530864197530864</v>
      </c>
      <c r="H32" s="26">
        <f t="shared" si="11"/>
        <v>0</v>
      </c>
      <c r="I32" s="26">
        <f t="shared" si="12"/>
        <v>0</v>
      </c>
      <c r="J32" s="22">
        <f t="shared" si="13"/>
        <v>0</v>
      </c>
      <c r="K32" s="18">
        <f t="shared" si="0"/>
        <v>0</v>
      </c>
      <c r="L32" s="18">
        <f t="shared" si="1"/>
        <v>1.4814814814814816</v>
      </c>
      <c r="M32" s="19">
        <f t="shared" si="2"/>
        <v>1.2679012345679013</v>
      </c>
      <c r="N32" s="19">
        <f t="shared" si="3"/>
        <v>0</v>
      </c>
      <c r="O32" s="19">
        <f t="shared" si="4"/>
        <v>0</v>
      </c>
      <c r="P32" s="19">
        <f t="shared" si="5"/>
        <v>0</v>
      </c>
      <c r="Q32" s="14">
        <f t="shared" si="6"/>
        <v>2.7493827160493831</v>
      </c>
      <c r="R32" s="29">
        <f t="shared" si="7"/>
        <v>181.85900314324201</v>
      </c>
      <c r="S32" s="29">
        <f t="shared" si="8"/>
        <v>9699.1468343062406</v>
      </c>
    </row>
    <row r="33" spans="4:19" x14ac:dyDescent="0.2">
      <c r="D33">
        <v>28</v>
      </c>
      <c r="E33" s="25">
        <f t="shared" si="14"/>
        <v>0</v>
      </c>
      <c r="F33" s="26">
        <f t="shared" si="9"/>
        <v>2.3809523809523812E-2</v>
      </c>
      <c r="G33" s="26">
        <f t="shared" si="10"/>
        <v>0.97619047619047616</v>
      </c>
      <c r="H33" s="26">
        <f t="shared" si="11"/>
        <v>0</v>
      </c>
      <c r="I33" s="26">
        <f t="shared" si="12"/>
        <v>0</v>
      </c>
      <c r="J33" s="22">
        <f t="shared" si="13"/>
        <v>0</v>
      </c>
      <c r="K33" s="18">
        <f t="shared" si="0"/>
        <v>0</v>
      </c>
      <c r="L33" s="18">
        <f t="shared" si="1"/>
        <v>1.4285714285714286</v>
      </c>
      <c r="M33" s="19">
        <f t="shared" si="2"/>
        <v>1.269047619047619</v>
      </c>
      <c r="N33" s="19">
        <f t="shared" si="3"/>
        <v>0</v>
      </c>
      <c r="O33" s="19">
        <f t="shared" si="4"/>
        <v>0</v>
      </c>
      <c r="P33" s="19">
        <f t="shared" si="5"/>
        <v>0</v>
      </c>
      <c r="Q33" s="14">
        <f t="shared" si="6"/>
        <v>2.6976190476190478</v>
      </c>
      <c r="R33" s="29">
        <f t="shared" si="7"/>
        <v>185.34863195057369</v>
      </c>
      <c r="S33" s="29">
        <f t="shared" si="8"/>
        <v>9532.2153574580752</v>
      </c>
    </row>
    <row r="34" spans="4:19" x14ac:dyDescent="0.2">
      <c r="D34" s="3">
        <v>29</v>
      </c>
      <c r="E34" s="25">
        <f t="shared" si="14"/>
        <v>0</v>
      </c>
      <c r="F34" s="26">
        <f t="shared" si="9"/>
        <v>2.298850574712644E-2</v>
      </c>
      <c r="G34" s="26">
        <f t="shared" si="10"/>
        <v>0.97701149425287359</v>
      </c>
      <c r="H34" s="26">
        <f t="shared" si="11"/>
        <v>0</v>
      </c>
      <c r="I34" s="26">
        <f t="shared" si="12"/>
        <v>0</v>
      </c>
      <c r="J34" s="22">
        <f t="shared" si="13"/>
        <v>0</v>
      </c>
      <c r="K34" s="18">
        <f t="shared" si="0"/>
        <v>0</v>
      </c>
      <c r="L34" s="18">
        <f t="shared" si="1"/>
        <v>1.3793103448275863</v>
      </c>
      <c r="M34" s="19">
        <f t="shared" si="2"/>
        <v>1.2701149425287357</v>
      </c>
      <c r="N34" s="19">
        <f t="shared" si="3"/>
        <v>0</v>
      </c>
      <c r="O34" s="19">
        <f t="shared" si="4"/>
        <v>0</v>
      </c>
      <c r="P34" s="19">
        <f t="shared" si="5"/>
        <v>0</v>
      </c>
      <c r="Q34" s="14">
        <f t="shared" si="6"/>
        <v>2.6494252873563218</v>
      </c>
      <c r="R34" s="29">
        <f t="shared" si="7"/>
        <v>188.72017353579176</v>
      </c>
      <c r="S34" s="29">
        <f t="shared" si="8"/>
        <v>9370.9327548806941</v>
      </c>
    </row>
    <row r="35" spans="4:19" x14ac:dyDescent="0.2">
      <c r="D35">
        <v>30</v>
      </c>
      <c r="E35" s="25">
        <f t="shared" si="14"/>
        <v>0</v>
      </c>
      <c r="F35" s="26">
        <f t="shared" si="9"/>
        <v>2.2222222222222223E-2</v>
      </c>
      <c r="G35" s="26">
        <f t="shared" si="10"/>
        <v>0.97777777777777775</v>
      </c>
      <c r="H35" s="26">
        <f t="shared" si="11"/>
        <v>0</v>
      </c>
      <c r="I35" s="26">
        <f t="shared" si="12"/>
        <v>0</v>
      </c>
      <c r="J35" s="22">
        <f t="shared" si="13"/>
        <v>0</v>
      </c>
      <c r="K35" s="18">
        <f t="shared" si="0"/>
        <v>0</v>
      </c>
      <c r="L35" s="18">
        <f t="shared" si="1"/>
        <v>1.3333333333333335</v>
      </c>
      <c r="M35" s="19">
        <f t="shared" si="2"/>
        <v>1.2711111111111111</v>
      </c>
      <c r="N35" s="19">
        <f t="shared" si="3"/>
        <v>0</v>
      </c>
      <c r="O35" s="19">
        <f t="shared" si="4"/>
        <v>0</v>
      </c>
      <c r="P35" s="19">
        <f t="shared" si="5"/>
        <v>0</v>
      </c>
      <c r="Q35" s="14">
        <f t="shared" si="6"/>
        <v>2.6044444444444448</v>
      </c>
      <c r="R35" s="29">
        <f t="shared" si="7"/>
        <v>191.97952218430032</v>
      </c>
      <c r="S35" s="29">
        <f t="shared" si="8"/>
        <v>9215.0170648464155</v>
      </c>
    </row>
    <row r="36" spans="4:19" x14ac:dyDescent="0.2">
      <c r="D36" s="3">
        <v>31</v>
      </c>
      <c r="E36" s="25">
        <f t="shared" si="14"/>
        <v>0</v>
      </c>
      <c r="F36" s="26">
        <f t="shared" si="9"/>
        <v>2.1505376344086023E-2</v>
      </c>
      <c r="G36" s="26">
        <f t="shared" si="10"/>
        <v>0.978494623655914</v>
      </c>
      <c r="H36" s="26">
        <f t="shared" si="11"/>
        <v>0</v>
      </c>
      <c r="I36" s="26">
        <f t="shared" si="12"/>
        <v>0</v>
      </c>
      <c r="J36" s="22">
        <f t="shared" si="13"/>
        <v>0</v>
      </c>
      <c r="K36" s="18">
        <f t="shared" si="0"/>
        <v>0</v>
      </c>
      <c r="L36" s="18">
        <f t="shared" si="1"/>
        <v>1.2903225806451615</v>
      </c>
      <c r="M36" s="19">
        <f t="shared" si="2"/>
        <v>1.2720430107526883</v>
      </c>
      <c r="N36" s="19">
        <f t="shared" si="3"/>
        <v>0</v>
      </c>
      <c r="O36" s="19">
        <f t="shared" si="4"/>
        <v>0</v>
      </c>
      <c r="P36" s="19">
        <f t="shared" si="5"/>
        <v>0</v>
      </c>
      <c r="Q36" s="14">
        <f t="shared" si="6"/>
        <v>2.5623655913978496</v>
      </c>
      <c r="R36" s="29">
        <f t="shared" si="7"/>
        <v>195.132186319765</v>
      </c>
      <c r="S36" s="29">
        <f t="shared" si="8"/>
        <v>9064.204783885858</v>
      </c>
    </row>
    <row r="37" spans="4:19" x14ac:dyDescent="0.2">
      <c r="D37">
        <v>32</v>
      </c>
      <c r="E37" s="25">
        <f t="shared" si="14"/>
        <v>0</v>
      </c>
      <c r="F37" s="26">
        <f t="shared" si="9"/>
        <v>2.0833333333333336E-2</v>
      </c>
      <c r="G37" s="26">
        <f t="shared" si="10"/>
        <v>0.97916666666666663</v>
      </c>
      <c r="H37" s="26">
        <f t="shared" si="11"/>
        <v>0</v>
      </c>
      <c r="I37" s="26">
        <f t="shared" si="12"/>
        <v>0</v>
      </c>
      <c r="J37" s="22">
        <f t="shared" si="13"/>
        <v>0</v>
      </c>
      <c r="K37" s="18">
        <f t="shared" si="0"/>
        <v>0</v>
      </c>
      <c r="L37" s="18">
        <f t="shared" si="1"/>
        <v>1.2500000000000002</v>
      </c>
      <c r="M37" s="19">
        <f t="shared" si="2"/>
        <v>1.2729166666666667</v>
      </c>
      <c r="N37" s="19">
        <f t="shared" si="3"/>
        <v>0</v>
      </c>
      <c r="O37" s="19">
        <f t="shared" si="4"/>
        <v>0</v>
      </c>
      <c r="P37" s="19">
        <f t="shared" si="5"/>
        <v>0</v>
      </c>
      <c r="Q37" s="14">
        <f t="shared" si="6"/>
        <v>2.5229166666666671</v>
      </c>
      <c r="R37" s="29">
        <f t="shared" si="7"/>
        <v>198.18331957060278</v>
      </c>
      <c r="S37" s="29">
        <f t="shared" si="8"/>
        <v>8918.2493806771254</v>
      </c>
    </row>
    <row r="38" spans="4:19" x14ac:dyDescent="0.2">
      <c r="D38" s="3">
        <v>33</v>
      </c>
      <c r="E38" s="25">
        <f t="shared" si="14"/>
        <v>0</v>
      </c>
      <c r="F38" s="26">
        <f t="shared" si="9"/>
        <v>2.0202020202020204E-2</v>
      </c>
      <c r="G38" s="26">
        <f t="shared" si="10"/>
        <v>0.97979797979797978</v>
      </c>
      <c r="H38" s="26">
        <f t="shared" si="11"/>
        <v>0</v>
      </c>
      <c r="I38" s="26">
        <f t="shared" si="12"/>
        <v>0</v>
      </c>
      <c r="J38" s="22">
        <f t="shared" si="13"/>
        <v>0</v>
      </c>
      <c r="K38" s="18">
        <f t="shared" si="0"/>
        <v>0</v>
      </c>
      <c r="L38" s="18">
        <f t="shared" si="1"/>
        <v>1.2121212121212122</v>
      </c>
      <c r="M38" s="19">
        <f t="shared" si="2"/>
        <v>1.2737373737373738</v>
      </c>
      <c r="N38" s="19">
        <f t="shared" si="3"/>
        <v>0</v>
      </c>
      <c r="O38" s="19">
        <f t="shared" si="4"/>
        <v>0</v>
      </c>
      <c r="P38" s="19">
        <f t="shared" si="5"/>
        <v>0</v>
      </c>
      <c r="Q38" s="14">
        <f t="shared" si="6"/>
        <v>2.485858585858586</v>
      </c>
      <c r="R38" s="29">
        <f t="shared" si="7"/>
        <v>201.13774888256805</v>
      </c>
      <c r="S38" s="29">
        <f t="shared" si="8"/>
        <v>8776.9199512393316</v>
      </c>
    </row>
    <row r="39" spans="4:19" x14ac:dyDescent="0.2">
      <c r="D39">
        <v>34</v>
      </c>
      <c r="E39" s="25">
        <f t="shared" si="14"/>
        <v>0</v>
      </c>
      <c r="F39" s="26">
        <f t="shared" si="9"/>
        <v>1.9607843137254905E-2</v>
      </c>
      <c r="G39" s="26">
        <f t="shared" si="10"/>
        <v>0.98039215686274506</v>
      </c>
      <c r="H39" s="26">
        <f t="shared" si="11"/>
        <v>0</v>
      </c>
      <c r="I39" s="26">
        <f t="shared" si="12"/>
        <v>0</v>
      </c>
      <c r="J39" s="22">
        <f t="shared" si="13"/>
        <v>0</v>
      </c>
      <c r="K39" s="18">
        <f t="shared" si="0"/>
        <v>0</v>
      </c>
      <c r="L39" s="18">
        <f t="shared" si="1"/>
        <v>1.1764705882352944</v>
      </c>
      <c r="M39" s="19">
        <f t="shared" si="2"/>
        <v>1.2745098039215685</v>
      </c>
      <c r="N39" s="19">
        <f t="shared" si="3"/>
        <v>0</v>
      </c>
      <c r="O39" s="19">
        <f t="shared" si="4"/>
        <v>0</v>
      </c>
      <c r="P39" s="19">
        <f t="shared" si="5"/>
        <v>0</v>
      </c>
      <c r="Q39" s="14">
        <f t="shared" si="6"/>
        <v>2.4509803921568629</v>
      </c>
      <c r="R39" s="29">
        <f t="shared" si="7"/>
        <v>204</v>
      </c>
      <c r="S39" s="29">
        <f t="shared" si="8"/>
        <v>8640</v>
      </c>
    </row>
    <row r="40" spans="4:19" x14ac:dyDescent="0.2">
      <c r="D40" s="3">
        <v>35</v>
      </c>
      <c r="E40" s="25">
        <f t="shared" si="14"/>
        <v>0</v>
      </c>
      <c r="F40" s="26">
        <f t="shared" si="9"/>
        <v>1.9047619047619049E-2</v>
      </c>
      <c r="G40" s="26">
        <f t="shared" si="10"/>
        <v>0.98095238095238091</v>
      </c>
      <c r="H40" s="26">
        <f t="shared" si="11"/>
        <v>0</v>
      </c>
      <c r="I40" s="26">
        <f t="shared" si="12"/>
        <v>0</v>
      </c>
      <c r="J40" s="22">
        <f t="shared" si="13"/>
        <v>0</v>
      </c>
      <c r="K40" s="18">
        <f t="shared" si="0"/>
        <v>0</v>
      </c>
      <c r="L40" s="18">
        <f t="shared" si="1"/>
        <v>1.142857142857143</v>
      </c>
      <c r="M40" s="19">
        <f t="shared" si="2"/>
        <v>1.2752380952380953</v>
      </c>
      <c r="N40" s="19">
        <f t="shared" si="3"/>
        <v>0</v>
      </c>
      <c r="O40" s="19">
        <f t="shared" si="4"/>
        <v>0</v>
      </c>
      <c r="P40" s="19">
        <f t="shared" si="5"/>
        <v>0</v>
      </c>
      <c r="Q40" s="14">
        <f t="shared" si="6"/>
        <v>2.4180952380952383</v>
      </c>
      <c r="R40" s="29">
        <f t="shared" si="7"/>
        <v>206.77432059866086</v>
      </c>
      <c r="S40" s="29">
        <f t="shared" si="8"/>
        <v>8507.2863332020479</v>
      </c>
    </row>
    <row r="41" spans="4:19" x14ac:dyDescent="0.2">
      <c r="D41">
        <v>36</v>
      </c>
      <c r="E41" s="25">
        <f t="shared" si="14"/>
        <v>0</v>
      </c>
      <c r="F41" s="26">
        <f t="shared" si="9"/>
        <v>1.8518518518518521E-2</v>
      </c>
      <c r="G41" s="26">
        <f t="shared" si="10"/>
        <v>0.98148148148148151</v>
      </c>
      <c r="H41" s="26">
        <f t="shared" si="11"/>
        <v>0</v>
      </c>
      <c r="I41" s="26">
        <f t="shared" si="12"/>
        <v>0</v>
      </c>
      <c r="J41" s="22">
        <f t="shared" si="13"/>
        <v>0</v>
      </c>
      <c r="K41" s="18">
        <f t="shared" si="0"/>
        <v>0</v>
      </c>
      <c r="L41" s="18">
        <f t="shared" si="1"/>
        <v>1.1111111111111112</v>
      </c>
      <c r="M41" s="19">
        <f t="shared" si="2"/>
        <v>1.2759259259259259</v>
      </c>
      <c r="N41" s="19">
        <f t="shared" si="3"/>
        <v>0</v>
      </c>
      <c r="O41" s="19">
        <f t="shared" si="4"/>
        <v>0</v>
      </c>
      <c r="P41" s="19">
        <f t="shared" si="5"/>
        <v>0</v>
      </c>
      <c r="Q41" s="14">
        <f t="shared" si="6"/>
        <v>2.3870370370370368</v>
      </c>
      <c r="R41" s="29">
        <f t="shared" si="7"/>
        <v>209.46470131885187</v>
      </c>
      <c r="S41" s="29">
        <f t="shared" si="8"/>
        <v>8378.5880527540739</v>
      </c>
    </row>
    <row r="42" spans="4:19" x14ac:dyDescent="0.2">
      <c r="D42" s="3">
        <v>37</v>
      </c>
      <c r="E42" s="25">
        <f t="shared" si="14"/>
        <v>0</v>
      </c>
      <c r="F42" s="26">
        <f t="shared" si="9"/>
        <v>1.8018018018018021E-2</v>
      </c>
      <c r="G42" s="26">
        <f t="shared" si="10"/>
        <v>0.98198198198198194</v>
      </c>
      <c r="H42" s="26">
        <f t="shared" si="11"/>
        <v>0</v>
      </c>
      <c r="I42" s="26">
        <f t="shared" si="12"/>
        <v>0</v>
      </c>
      <c r="J42" s="22">
        <f t="shared" si="13"/>
        <v>0</v>
      </c>
      <c r="K42" s="18">
        <f t="shared" si="0"/>
        <v>0</v>
      </c>
      <c r="L42" s="18">
        <f t="shared" si="1"/>
        <v>1.0810810810810814</v>
      </c>
      <c r="M42" s="19">
        <f t="shared" si="2"/>
        <v>1.2765765765765766</v>
      </c>
      <c r="N42" s="19">
        <f t="shared" si="3"/>
        <v>0</v>
      </c>
      <c r="O42" s="19">
        <f t="shared" si="4"/>
        <v>0</v>
      </c>
      <c r="P42" s="19">
        <f t="shared" si="5"/>
        <v>0</v>
      </c>
      <c r="Q42" s="14">
        <f t="shared" si="6"/>
        <v>2.3576576576576578</v>
      </c>
      <c r="R42" s="29">
        <f t="shared" si="7"/>
        <v>212.07489491784486</v>
      </c>
      <c r="S42" s="29">
        <f t="shared" si="8"/>
        <v>8253.7256400458537</v>
      </c>
    </row>
    <row r="43" spans="4:19" x14ac:dyDescent="0.2">
      <c r="D43">
        <v>38</v>
      </c>
      <c r="E43" s="25">
        <f t="shared" si="14"/>
        <v>0</v>
      </c>
      <c r="F43" s="26">
        <f t="shared" si="9"/>
        <v>1.754385964912281E-2</v>
      </c>
      <c r="G43" s="26">
        <f t="shared" si="10"/>
        <v>0.98245614035087714</v>
      </c>
      <c r="H43" s="26">
        <f t="shared" si="11"/>
        <v>0</v>
      </c>
      <c r="I43" s="26">
        <f t="shared" si="12"/>
        <v>0</v>
      </c>
      <c r="J43" s="22">
        <f t="shared" si="13"/>
        <v>0</v>
      </c>
      <c r="K43" s="18">
        <f t="shared" si="0"/>
        <v>0</v>
      </c>
      <c r="L43" s="18">
        <f t="shared" si="1"/>
        <v>1.0526315789473686</v>
      </c>
      <c r="M43" s="19">
        <f t="shared" si="2"/>
        <v>1.2771929824561403</v>
      </c>
      <c r="N43" s="19">
        <f t="shared" si="3"/>
        <v>0</v>
      </c>
      <c r="O43" s="19">
        <f t="shared" si="4"/>
        <v>0</v>
      </c>
      <c r="P43" s="19">
        <f t="shared" si="5"/>
        <v>0</v>
      </c>
      <c r="Q43" s="14">
        <f t="shared" si="6"/>
        <v>2.3298245614035089</v>
      </c>
      <c r="R43" s="29">
        <f t="shared" si="7"/>
        <v>214.60843373493972</v>
      </c>
      <c r="S43" s="29">
        <f t="shared" si="8"/>
        <v>8132.5301204819261</v>
      </c>
    </row>
    <row r="44" spans="4:19" x14ac:dyDescent="0.2">
      <c r="D44" s="3">
        <v>39</v>
      </c>
      <c r="E44" s="25">
        <f t="shared" si="14"/>
        <v>0</v>
      </c>
      <c r="F44" s="26">
        <f t="shared" si="9"/>
        <v>1.7094017094017096E-2</v>
      </c>
      <c r="G44" s="26">
        <f t="shared" si="10"/>
        <v>0.98290598290598286</v>
      </c>
      <c r="H44" s="26">
        <f t="shared" si="11"/>
        <v>0</v>
      </c>
      <c r="I44" s="26">
        <f t="shared" si="12"/>
        <v>0</v>
      </c>
      <c r="J44" s="22">
        <f t="shared" si="13"/>
        <v>0</v>
      </c>
      <c r="K44" s="18">
        <f t="shared" si="0"/>
        <v>0</v>
      </c>
      <c r="L44" s="18">
        <f t="shared" si="1"/>
        <v>1.0256410256410258</v>
      </c>
      <c r="M44" s="19">
        <f t="shared" si="2"/>
        <v>1.2777777777777777</v>
      </c>
      <c r="N44" s="19">
        <f t="shared" si="3"/>
        <v>0</v>
      </c>
      <c r="O44" s="19">
        <f t="shared" si="4"/>
        <v>0</v>
      </c>
      <c r="P44" s="19">
        <f t="shared" si="5"/>
        <v>0</v>
      </c>
      <c r="Q44" s="14">
        <f t="shared" si="6"/>
        <v>2.3034188034188032</v>
      </c>
      <c r="R44" s="29">
        <f t="shared" si="7"/>
        <v>217.06864564007424</v>
      </c>
      <c r="S44" s="29">
        <f t="shared" si="8"/>
        <v>8014.8423005565865</v>
      </c>
    </row>
    <row r="45" spans="4:19" x14ac:dyDescent="0.2">
      <c r="D45">
        <v>40</v>
      </c>
      <c r="E45" s="25">
        <f t="shared" si="14"/>
        <v>0</v>
      </c>
      <c r="F45" s="26">
        <f t="shared" si="9"/>
        <v>1.666666666666667E-2</v>
      </c>
      <c r="G45" s="26">
        <f t="shared" si="10"/>
        <v>0.98333333333333328</v>
      </c>
      <c r="H45" s="26">
        <f t="shared" si="11"/>
        <v>0</v>
      </c>
      <c r="I45" s="26">
        <f t="shared" si="12"/>
        <v>0</v>
      </c>
      <c r="J45" s="22">
        <f t="shared" si="13"/>
        <v>0</v>
      </c>
      <c r="K45" s="18">
        <f t="shared" si="0"/>
        <v>0</v>
      </c>
      <c r="L45" s="18">
        <f t="shared" si="1"/>
        <v>1.0000000000000002</v>
      </c>
      <c r="M45" s="19">
        <f t="shared" si="2"/>
        <v>1.2783333333333333</v>
      </c>
      <c r="N45" s="19">
        <f t="shared" si="3"/>
        <v>0</v>
      </c>
      <c r="O45" s="19">
        <f t="shared" si="4"/>
        <v>0</v>
      </c>
      <c r="P45" s="19">
        <f t="shared" si="5"/>
        <v>0</v>
      </c>
      <c r="Q45" s="14">
        <f t="shared" si="6"/>
        <v>2.2783333333333333</v>
      </c>
      <c r="R45" s="29">
        <f t="shared" si="7"/>
        <v>219.45866861741038</v>
      </c>
      <c r="S45" s="29">
        <f t="shared" si="8"/>
        <v>7900.5120702267741</v>
      </c>
    </row>
    <row r="46" spans="4:19" x14ac:dyDescent="0.2">
      <c r="D46" s="3">
        <v>41</v>
      </c>
      <c r="E46" s="25">
        <f t="shared" si="14"/>
        <v>0</v>
      </c>
      <c r="F46" s="26">
        <f t="shared" si="9"/>
        <v>1.6260162601626018E-2</v>
      </c>
      <c r="G46" s="26">
        <f t="shared" si="10"/>
        <v>0.98373983739837401</v>
      </c>
      <c r="H46" s="26">
        <f t="shared" si="11"/>
        <v>0</v>
      </c>
      <c r="I46" s="26">
        <f t="shared" si="12"/>
        <v>0</v>
      </c>
      <c r="J46" s="22">
        <f t="shared" si="13"/>
        <v>0</v>
      </c>
      <c r="K46" s="18">
        <f t="shared" si="0"/>
        <v>0</v>
      </c>
      <c r="L46" s="18">
        <f t="shared" si="1"/>
        <v>0.97560975609756106</v>
      </c>
      <c r="M46" s="19">
        <f t="shared" si="2"/>
        <v>1.2788617886178864</v>
      </c>
      <c r="N46" s="19">
        <f t="shared" si="3"/>
        <v>0</v>
      </c>
      <c r="O46" s="19">
        <f t="shared" si="4"/>
        <v>0</v>
      </c>
      <c r="P46" s="19">
        <f t="shared" si="5"/>
        <v>0</v>
      </c>
      <c r="Q46" s="14">
        <f t="shared" si="6"/>
        <v>2.2544715447154475</v>
      </c>
      <c r="R46" s="29">
        <f t="shared" si="7"/>
        <v>221.78146411828342</v>
      </c>
      <c r="S46" s="29">
        <f t="shared" si="8"/>
        <v>7789.3977641543452</v>
      </c>
    </row>
    <row r="47" spans="4:19" x14ac:dyDescent="0.2">
      <c r="D47">
        <v>42</v>
      </c>
      <c r="E47" s="25">
        <f t="shared" si="14"/>
        <v>0</v>
      </c>
      <c r="F47" s="26">
        <f t="shared" si="9"/>
        <v>1.5873015873015876E-2</v>
      </c>
      <c r="G47" s="26">
        <f t="shared" si="10"/>
        <v>0.98412698412698407</v>
      </c>
      <c r="H47" s="26">
        <f t="shared" si="11"/>
        <v>0</v>
      </c>
      <c r="I47" s="26">
        <f t="shared" si="12"/>
        <v>0</v>
      </c>
      <c r="J47" s="22">
        <f t="shared" si="13"/>
        <v>0</v>
      </c>
      <c r="K47" s="18">
        <f t="shared" si="0"/>
        <v>0</v>
      </c>
      <c r="L47" s="18">
        <f t="shared" si="1"/>
        <v>0.95238095238095255</v>
      </c>
      <c r="M47" s="19">
        <f t="shared" si="2"/>
        <v>1.2793650793650793</v>
      </c>
      <c r="N47" s="19">
        <f t="shared" si="3"/>
        <v>0</v>
      </c>
      <c r="O47" s="19">
        <f t="shared" si="4"/>
        <v>0</v>
      </c>
      <c r="P47" s="19">
        <f t="shared" si="5"/>
        <v>0</v>
      </c>
      <c r="Q47" s="14">
        <f t="shared" si="6"/>
        <v>2.2317460317460318</v>
      </c>
      <c r="R47" s="29">
        <f t="shared" si="7"/>
        <v>224.03982930298719</v>
      </c>
      <c r="S47" s="29">
        <f t="shared" si="8"/>
        <v>7681.3655761024174</v>
      </c>
    </row>
    <row r="48" spans="4:19" x14ac:dyDescent="0.2">
      <c r="D48" s="3">
        <v>43</v>
      </c>
      <c r="E48" s="25">
        <f t="shared" si="14"/>
        <v>0</v>
      </c>
      <c r="F48" s="26">
        <f t="shared" si="9"/>
        <v>1.550387596899225E-2</v>
      </c>
      <c r="G48" s="26">
        <f t="shared" si="10"/>
        <v>0.98449612403100772</v>
      </c>
      <c r="H48" s="26">
        <f t="shared" si="11"/>
        <v>0</v>
      </c>
      <c r="I48" s="26">
        <f t="shared" si="12"/>
        <v>0</v>
      </c>
      <c r="J48" s="22">
        <f t="shared" si="13"/>
        <v>0</v>
      </c>
      <c r="K48" s="18">
        <f t="shared" si="0"/>
        <v>0</v>
      </c>
      <c r="L48" s="18">
        <f t="shared" si="1"/>
        <v>0.93023255813953498</v>
      </c>
      <c r="M48" s="19">
        <f t="shared" si="2"/>
        <v>1.27984496124031</v>
      </c>
      <c r="N48" s="19">
        <f t="shared" si="3"/>
        <v>0</v>
      </c>
      <c r="O48" s="19">
        <f t="shared" si="4"/>
        <v>0</v>
      </c>
      <c r="P48" s="19">
        <f t="shared" si="5"/>
        <v>0</v>
      </c>
      <c r="Q48" s="14">
        <f t="shared" si="6"/>
        <v>2.210077519379845</v>
      </c>
      <c r="R48" s="29">
        <f t="shared" si="7"/>
        <v>226.23640827779727</v>
      </c>
      <c r="S48" s="29">
        <f t="shared" si="8"/>
        <v>7576.2890213960018</v>
      </c>
    </row>
    <row r="49" spans="4:19" x14ac:dyDescent="0.2">
      <c r="D49">
        <v>44</v>
      </c>
      <c r="E49" s="25">
        <f t="shared" si="14"/>
        <v>0</v>
      </c>
      <c r="F49" s="26">
        <f t="shared" si="9"/>
        <v>1.5151515151515154E-2</v>
      </c>
      <c r="G49" s="26">
        <f t="shared" si="10"/>
        <v>0.98484848484848486</v>
      </c>
      <c r="H49" s="26">
        <f t="shared" si="11"/>
        <v>0</v>
      </c>
      <c r="I49" s="26">
        <f t="shared" si="12"/>
        <v>0</v>
      </c>
      <c r="J49" s="22">
        <f t="shared" si="13"/>
        <v>0</v>
      </c>
      <c r="K49" s="18">
        <f t="shared" si="0"/>
        <v>0</v>
      </c>
      <c r="L49" s="18">
        <f t="shared" si="1"/>
        <v>0.90909090909090917</v>
      </c>
      <c r="M49" s="19">
        <f t="shared" si="2"/>
        <v>1.2803030303030303</v>
      </c>
      <c r="N49" s="19">
        <f t="shared" si="3"/>
        <v>0</v>
      </c>
      <c r="O49" s="19">
        <f t="shared" si="4"/>
        <v>0</v>
      </c>
      <c r="P49" s="19">
        <f t="shared" si="5"/>
        <v>0</v>
      </c>
      <c r="Q49" s="14">
        <f t="shared" si="6"/>
        <v>2.1893939393939394</v>
      </c>
      <c r="R49" s="29">
        <f t="shared" si="7"/>
        <v>228.37370242214533</v>
      </c>
      <c r="S49" s="29">
        <f t="shared" si="8"/>
        <v>7474.0484429065746</v>
      </c>
    </row>
    <row r="50" spans="4:19" x14ac:dyDescent="0.2">
      <c r="D50" s="3">
        <v>45</v>
      </c>
      <c r="E50" s="25">
        <f t="shared" si="14"/>
        <v>0</v>
      </c>
      <c r="F50" s="26">
        <f t="shared" si="9"/>
        <v>1.4814814814814817E-2</v>
      </c>
      <c r="G50" s="26">
        <f t="shared" si="10"/>
        <v>0.98518518518518516</v>
      </c>
      <c r="H50" s="26">
        <f t="shared" si="11"/>
        <v>0</v>
      </c>
      <c r="I50" s="26">
        <f t="shared" si="12"/>
        <v>0</v>
      </c>
      <c r="J50" s="22">
        <f t="shared" si="13"/>
        <v>0</v>
      </c>
      <c r="K50" s="18">
        <f t="shared" si="0"/>
        <v>0</v>
      </c>
      <c r="L50" s="18">
        <f t="shared" si="1"/>
        <v>0.88888888888888906</v>
      </c>
      <c r="M50" s="19">
        <f t="shared" si="2"/>
        <v>1.2807407407407407</v>
      </c>
      <c r="N50" s="19">
        <f t="shared" si="3"/>
        <v>0</v>
      </c>
      <c r="O50" s="19">
        <f t="shared" si="4"/>
        <v>0</v>
      </c>
      <c r="P50" s="19">
        <f t="shared" si="5"/>
        <v>0</v>
      </c>
      <c r="Q50" s="14">
        <f t="shared" si="6"/>
        <v>2.1696296296296298</v>
      </c>
      <c r="R50" s="29">
        <f t="shared" si="7"/>
        <v>230.45407989074769</v>
      </c>
      <c r="S50" s="29">
        <f t="shared" si="8"/>
        <v>7374.5305565039262</v>
      </c>
    </row>
    <row r="51" spans="4:19" x14ac:dyDescent="0.2">
      <c r="D51">
        <v>46</v>
      </c>
      <c r="E51" s="25">
        <f t="shared" si="14"/>
        <v>0</v>
      </c>
      <c r="F51" s="26">
        <f t="shared" si="9"/>
        <v>1.4492753623188408E-2</v>
      </c>
      <c r="G51" s="26">
        <f t="shared" si="10"/>
        <v>0.98550724637681164</v>
      </c>
      <c r="H51" s="26">
        <f t="shared" si="11"/>
        <v>0</v>
      </c>
      <c r="I51" s="26">
        <f t="shared" si="12"/>
        <v>0</v>
      </c>
      <c r="J51" s="22">
        <f t="shared" si="13"/>
        <v>0</v>
      </c>
      <c r="K51" s="18">
        <f t="shared" si="0"/>
        <v>0</v>
      </c>
      <c r="L51" s="18">
        <f t="shared" si="1"/>
        <v>0.86956521739130443</v>
      </c>
      <c r="M51" s="19">
        <f t="shared" si="2"/>
        <v>1.2811594202898551</v>
      </c>
      <c r="N51" s="19">
        <f t="shared" si="3"/>
        <v>0</v>
      </c>
      <c r="O51" s="19">
        <f t="shared" si="4"/>
        <v>0</v>
      </c>
      <c r="P51" s="19">
        <f t="shared" si="5"/>
        <v>0</v>
      </c>
      <c r="Q51" s="14">
        <f t="shared" si="6"/>
        <v>2.1507246376811597</v>
      </c>
      <c r="R51" s="29">
        <f t="shared" si="7"/>
        <v>232.47978436657681</v>
      </c>
      <c r="S51" s="29">
        <f t="shared" si="8"/>
        <v>7277.6280323450128</v>
      </c>
    </row>
    <row r="52" spans="4:19" x14ac:dyDescent="0.2">
      <c r="D52" s="3">
        <v>47</v>
      </c>
      <c r="E52" s="25">
        <f t="shared" si="14"/>
        <v>0</v>
      </c>
      <c r="F52" s="26">
        <f t="shared" si="9"/>
        <v>1.4184397163120569E-2</v>
      </c>
      <c r="G52" s="26">
        <f t="shared" si="10"/>
        <v>0.98581560283687941</v>
      </c>
      <c r="H52" s="26">
        <f t="shared" si="11"/>
        <v>0</v>
      </c>
      <c r="I52" s="26">
        <f t="shared" si="12"/>
        <v>0</v>
      </c>
      <c r="J52" s="22">
        <f t="shared" si="13"/>
        <v>0</v>
      </c>
      <c r="K52" s="18">
        <f t="shared" si="0"/>
        <v>0</v>
      </c>
      <c r="L52" s="18">
        <f t="shared" si="1"/>
        <v>0.85106382978723416</v>
      </c>
      <c r="M52" s="19">
        <f t="shared" si="2"/>
        <v>1.2815602836879432</v>
      </c>
      <c r="N52" s="19">
        <f t="shared" si="3"/>
        <v>0</v>
      </c>
      <c r="O52" s="19">
        <f t="shared" si="4"/>
        <v>0</v>
      </c>
      <c r="P52" s="19">
        <f t="shared" si="5"/>
        <v>0</v>
      </c>
      <c r="Q52" s="14">
        <f t="shared" si="6"/>
        <v>2.1326241134751776</v>
      </c>
      <c r="R52" s="29">
        <f t="shared" si="7"/>
        <v>234.45294313269036</v>
      </c>
      <c r="S52" s="29">
        <f t="shared" si="8"/>
        <v>7183.2391087462584</v>
      </c>
    </row>
    <row r="53" spans="4:19" x14ac:dyDescent="0.2">
      <c r="D53">
        <v>48</v>
      </c>
      <c r="E53" s="25">
        <f t="shared" si="14"/>
        <v>0</v>
      </c>
      <c r="F53" s="26">
        <f t="shared" si="9"/>
        <v>1.388888888888889E-2</v>
      </c>
      <c r="G53" s="26">
        <f t="shared" si="10"/>
        <v>0.98611111111111116</v>
      </c>
      <c r="H53" s="26">
        <f t="shared" si="11"/>
        <v>0</v>
      </c>
      <c r="I53" s="26">
        <f t="shared" si="12"/>
        <v>0</v>
      </c>
      <c r="J53" s="22">
        <f t="shared" si="13"/>
        <v>0</v>
      </c>
      <c r="K53" s="18">
        <f t="shared" si="0"/>
        <v>0</v>
      </c>
      <c r="L53" s="18">
        <f t="shared" si="1"/>
        <v>0.83333333333333337</v>
      </c>
      <c r="M53" s="19">
        <f t="shared" si="2"/>
        <v>1.2819444444444446</v>
      </c>
      <c r="N53" s="19">
        <f t="shared" si="3"/>
        <v>0</v>
      </c>
      <c r="O53" s="19">
        <f t="shared" si="4"/>
        <v>0</v>
      </c>
      <c r="P53" s="19">
        <f t="shared" si="5"/>
        <v>0</v>
      </c>
      <c r="Q53" s="14">
        <f t="shared" si="6"/>
        <v>2.115277777777778</v>
      </c>
      <c r="R53" s="29">
        <f t="shared" si="7"/>
        <v>236.37557452396584</v>
      </c>
      <c r="S53" s="29">
        <f t="shared" si="8"/>
        <v>7091.2672357189749</v>
      </c>
    </row>
    <row r="54" spans="4:19" x14ac:dyDescent="0.2">
      <c r="D54" s="3">
        <v>49</v>
      </c>
      <c r="E54" s="25">
        <f t="shared" si="14"/>
        <v>0</v>
      </c>
      <c r="F54" s="26">
        <f t="shared" si="9"/>
        <v>1.360544217687075E-2</v>
      </c>
      <c r="G54" s="26">
        <f t="shared" si="10"/>
        <v>0.98639455782312924</v>
      </c>
      <c r="H54" s="26">
        <f t="shared" si="11"/>
        <v>0</v>
      </c>
      <c r="I54" s="26">
        <f t="shared" si="12"/>
        <v>0</v>
      </c>
      <c r="J54" s="22">
        <f t="shared" si="13"/>
        <v>0</v>
      </c>
      <c r="K54" s="18">
        <f t="shared" si="0"/>
        <v>0</v>
      </c>
      <c r="L54" s="18">
        <f t="shared" si="1"/>
        <v>0.81632653061224492</v>
      </c>
      <c r="M54" s="19">
        <f t="shared" si="2"/>
        <v>1.282312925170068</v>
      </c>
      <c r="N54" s="19">
        <f t="shared" si="3"/>
        <v>0</v>
      </c>
      <c r="O54" s="19">
        <f t="shared" si="4"/>
        <v>0</v>
      </c>
      <c r="P54" s="19">
        <f t="shared" si="5"/>
        <v>0</v>
      </c>
      <c r="Q54" s="14">
        <f t="shared" si="6"/>
        <v>2.0986394557823127</v>
      </c>
      <c r="R54" s="29">
        <f t="shared" si="7"/>
        <v>238.24959481361429</v>
      </c>
      <c r="S54" s="29">
        <f t="shared" si="8"/>
        <v>7001.6207455429512</v>
      </c>
    </row>
    <row r="55" spans="4:19" x14ac:dyDescent="0.2">
      <c r="D55">
        <v>50</v>
      </c>
      <c r="E55" s="25">
        <f t="shared" si="14"/>
        <v>0</v>
      </c>
      <c r="F55" s="26">
        <f t="shared" si="9"/>
        <v>1.3333333333333334E-2</v>
      </c>
      <c r="G55" s="26">
        <f t="shared" si="10"/>
        <v>0.98666666666666669</v>
      </c>
      <c r="H55" s="26">
        <f t="shared" si="11"/>
        <v>0</v>
      </c>
      <c r="I55" s="26">
        <f t="shared" si="12"/>
        <v>0</v>
      </c>
      <c r="J55" s="22">
        <f t="shared" si="13"/>
        <v>0</v>
      </c>
      <c r="K55" s="18">
        <f t="shared" si="0"/>
        <v>0</v>
      </c>
      <c r="L55" s="18">
        <f t="shared" si="1"/>
        <v>0.8</v>
      </c>
      <c r="M55" s="19">
        <f t="shared" si="2"/>
        <v>1.2826666666666668</v>
      </c>
      <c r="N55" s="19">
        <f t="shared" si="3"/>
        <v>0</v>
      </c>
      <c r="O55" s="19">
        <f t="shared" si="4"/>
        <v>0</v>
      </c>
      <c r="P55" s="19">
        <f t="shared" si="5"/>
        <v>0</v>
      </c>
      <c r="Q55" s="14">
        <f t="shared" si="6"/>
        <v>2.0826666666666669</v>
      </c>
      <c r="R55" s="29">
        <f t="shared" si="7"/>
        <v>240.07682458386682</v>
      </c>
      <c r="S55" s="29">
        <f t="shared" si="8"/>
        <v>6914.2125480153645</v>
      </c>
    </row>
    <row r="56" spans="4:19" x14ac:dyDescent="0.2">
      <c r="D56" s="3">
        <v>51</v>
      </c>
      <c r="E56" s="25">
        <f t="shared" si="14"/>
        <v>0</v>
      </c>
      <c r="F56" s="26">
        <f t="shared" si="9"/>
        <v>1.3071895424836603E-2</v>
      </c>
      <c r="G56" s="26">
        <f t="shared" si="10"/>
        <v>0.98692810457516345</v>
      </c>
      <c r="H56" s="26">
        <f t="shared" si="11"/>
        <v>0</v>
      </c>
      <c r="I56" s="26">
        <f t="shared" si="12"/>
        <v>0</v>
      </c>
      <c r="J56" s="22">
        <f t="shared" si="13"/>
        <v>0</v>
      </c>
      <c r="K56" s="18">
        <f t="shared" si="0"/>
        <v>0</v>
      </c>
      <c r="L56" s="18">
        <f t="shared" si="1"/>
        <v>0.78431372549019618</v>
      </c>
      <c r="M56" s="19">
        <f t="shared" si="2"/>
        <v>1.2830065359477125</v>
      </c>
      <c r="N56" s="19">
        <f t="shared" si="3"/>
        <v>0</v>
      </c>
      <c r="O56" s="19">
        <f t="shared" si="4"/>
        <v>0</v>
      </c>
      <c r="P56" s="19">
        <f t="shared" si="5"/>
        <v>0</v>
      </c>
      <c r="Q56" s="14">
        <f t="shared" si="6"/>
        <v>2.0673202614379087</v>
      </c>
      <c r="R56" s="29">
        <f t="shared" si="7"/>
        <v>241.85899462535565</v>
      </c>
      <c r="S56" s="29">
        <f t="shared" si="8"/>
        <v>6828.9598482453357</v>
      </c>
    </row>
    <row r="57" spans="4:19" x14ac:dyDescent="0.2">
      <c r="D57">
        <v>52</v>
      </c>
      <c r="E57" s="25">
        <f t="shared" si="14"/>
        <v>0</v>
      </c>
      <c r="F57" s="26">
        <f t="shared" si="9"/>
        <v>1.2820512820512822E-2</v>
      </c>
      <c r="G57" s="26">
        <f t="shared" si="10"/>
        <v>0.98717948717948723</v>
      </c>
      <c r="H57" s="26">
        <f t="shared" si="11"/>
        <v>0</v>
      </c>
      <c r="I57" s="26">
        <f t="shared" si="12"/>
        <v>0</v>
      </c>
      <c r="J57" s="22">
        <f t="shared" si="13"/>
        <v>0</v>
      </c>
      <c r="K57" s="18">
        <f t="shared" si="0"/>
        <v>0</v>
      </c>
      <c r="L57" s="18">
        <f t="shared" si="1"/>
        <v>0.76923076923076927</v>
      </c>
      <c r="M57" s="19">
        <f t="shared" si="2"/>
        <v>1.2833333333333334</v>
      </c>
      <c r="N57" s="19">
        <f t="shared" si="3"/>
        <v>0</v>
      </c>
      <c r="O57" s="19">
        <f t="shared" si="4"/>
        <v>0</v>
      </c>
      <c r="P57" s="19">
        <f t="shared" si="5"/>
        <v>0</v>
      </c>
      <c r="Q57" s="14">
        <f t="shared" si="6"/>
        <v>2.0525641025641028</v>
      </c>
      <c r="R57" s="29">
        <f t="shared" si="7"/>
        <v>243.59775140537161</v>
      </c>
      <c r="S57" s="29">
        <f t="shared" si="8"/>
        <v>6745.7838850718299</v>
      </c>
    </row>
    <row r="58" spans="4:19" x14ac:dyDescent="0.2">
      <c r="D58" s="3">
        <v>53</v>
      </c>
      <c r="E58" s="25">
        <f t="shared" si="14"/>
        <v>0</v>
      </c>
      <c r="F58" s="26">
        <f t="shared" si="9"/>
        <v>1.2578616352201259E-2</v>
      </c>
      <c r="G58" s="26">
        <f t="shared" si="10"/>
        <v>0.98742138364779874</v>
      </c>
      <c r="H58" s="26">
        <f t="shared" si="11"/>
        <v>0</v>
      </c>
      <c r="I58" s="26">
        <f t="shared" si="12"/>
        <v>0</v>
      </c>
      <c r="J58" s="22">
        <f t="shared" si="13"/>
        <v>0</v>
      </c>
      <c r="K58" s="18">
        <f t="shared" si="0"/>
        <v>0</v>
      </c>
      <c r="L58" s="18">
        <f t="shared" si="1"/>
        <v>0.75471698113207553</v>
      </c>
      <c r="M58" s="19">
        <f t="shared" si="2"/>
        <v>1.2836477987421384</v>
      </c>
      <c r="N58" s="19">
        <f t="shared" si="3"/>
        <v>0</v>
      </c>
      <c r="O58" s="19">
        <f t="shared" si="4"/>
        <v>0</v>
      </c>
      <c r="P58" s="19">
        <f t="shared" si="5"/>
        <v>0</v>
      </c>
      <c r="Q58" s="14">
        <f t="shared" si="6"/>
        <v>2.0383647798742137</v>
      </c>
      <c r="R58" s="29">
        <f t="shared" si="7"/>
        <v>245.29466214131443</v>
      </c>
      <c r="S58" s="29">
        <f t="shared" si="8"/>
        <v>6664.6096883677883</v>
      </c>
    </row>
    <row r="59" spans="4:19" x14ac:dyDescent="0.2">
      <c r="D59">
        <v>54</v>
      </c>
      <c r="E59" s="25">
        <f t="shared" si="14"/>
        <v>0</v>
      </c>
      <c r="F59" s="26">
        <f t="shared" si="9"/>
        <v>1.234567901234568E-2</v>
      </c>
      <c r="G59" s="26">
        <f t="shared" si="10"/>
        <v>0.98765432098765427</v>
      </c>
      <c r="H59" s="26">
        <f t="shared" si="11"/>
        <v>0</v>
      </c>
      <c r="I59" s="26">
        <f t="shared" si="12"/>
        <v>0</v>
      </c>
      <c r="J59" s="22">
        <f t="shared" si="13"/>
        <v>0</v>
      </c>
      <c r="K59" s="18">
        <f t="shared" si="0"/>
        <v>0</v>
      </c>
      <c r="L59" s="18">
        <f t="shared" si="1"/>
        <v>0.74074074074074081</v>
      </c>
      <c r="M59" s="19">
        <f t="shared" si="2"/>
        <v>1.2839506172839505</v>
      </c>
      <c r="N59" s="19">
        <f t="shared" si="3"/>
        <v>0</v>
      </c>
      <c r="O59" s="19">
        <f t="shared" si="4"/>
        <v>0</v>
      </c>
      <c r="P59" s="19">
        <f t="shared" si="5"/>
        <v>0</v>
      </c>
      <c r="Q59" s="14">
        <f t="shared" si="6"/>
        <v>2.0246913580246915</v>
      </c>
      <c r="R59" s="29">
        <f t="shared" si="7"/>
        <v>246.95121951219508</v>
      </c>
      <c r="S59" s="29">
        <f t="shared" si="8"/>
        <v>6585.3658536585353</v>
      </c>
    </row>
    <row r="60" spans="4:19" x14ac:dyDescent="0.2">
      <c r="D60" s="3">
        <v>55</v>
      </c>
      <c r="E60" s="25">
        <f t="shared" si="14"/>
        <v>0</v>
      </c>
      <c r="F60" s="26">
        <f t="shared" si="9"/>
        <v>1.2121212121212123E-2</v>
      </c>
      <c r="G60" s="26">
        <f t="shared" si="10"/>
        <v>0.98787878787878791</v>
      </c>
      <c r="H60" s="26">
        <f t="shared" si="11"/>
        <v>0</v>
      </c>
      <c r="I60" s="26">
        <f t="shared" si="12"/>
        <v>0</v>
      </c>
      <c r="J60" s="22">
        <f t="shared" si="13"/>
        <v>0</v>
      </c>
      <c r="K60" s="18">
        <f t="shared" si="0"/>
        <v>0</v>
      </c>
      <c r="L60" s="18">
        <f t="shared" si="1"/>
        <v>0.7272727272727274</v>
      </c>
      <c r="M60" s="19">
        <f t="shared" si="2"/>
        <v>1.2842424242424244</v>
      </c>
      <c r="N60" s="19">
        <f t="shared" si="3"/>
        <v>0</v>
      </c>
      <c r="O60" s="19">
        <f t="shared" si="4"/>
        <v>0</v>
      </c>
      <c r="P60" s="19">
        <f t="shared" si="5"/>
        <v>0</v>
      </c>
      <c r="Q60" s="14">
        <f t="shared" si="6"/>
        <v>2.0115151515151517</v>
      </c>
      <c r="R60" s="29">
        <f t="shared" si="7"/>
        <v>248.56884603796323</v>
      </c>
      <c r="S60" s="29">
        <f t="shared" si="8"/>
        <v>6507.9843326303107</v>
      </c>
    </row>
    <row r="61" spans="4:19" x14ac:dyDescent="0.2">
      <c r="D61">
        <v>56</v>
      </c>
      <c r="E61" s="25">
        <f t="shared" si="14"/>
        <v>0</v>
      </c>
      <c r="F61" s="26">
        <f t="shared" si="9"/>
        <v>1.1904761904761906E-2</v>
      </c>
      <c r="G61" s="26">
        <f t="shared" si="10"/>
        <v>0.98809523809523814</v>
      </c>
      <c r="H61" s="26">
        <f t="shared" si="11"/>
        <v>0</v>
      </c>
      <c r="I61" s="26">
        <f t="shared" si="12"/>
        <v>0</v>
      </c>
      <c r="J61" s="22">
        <f t="shared" si="13"/>
        <v>0</v>
      </c>
      <c r="K61" s="18">
        <f t="shared" si="0"/>
        <v>0</v>
      </c>
      <c r="L61" s="18">
        <f t="shared" si="1"/>
        <v>0.7142857142857143</v>
      </c>
      <c r="M61" s="19">
        <f t="shared" si="2"/>
        <v>1.2845238095238096</v>
      </c>
      <c r="N61" s="19">
        <f t="shared" si="3"/>
        <v>0</v>
      </c>
      <c r="O61" s="19">
        <f t="shared" si="4"/>
        <v>0</v>
      </c>
      <c r="P61" s="19">
        <f t="shared" si="5"/>
        <v>0</v>
      </c>
      <c r="Q61" s="14">
        <f t="shared" si="6"/>
        <v>1.9988095238095238</v>
      </c>
      <c r="R61" s="29">
        <f t="shared" si="7"/>
        <v>250.14889815366291</v>
      </c>
      <c r="S61" s="29">
        <f t="shared" si="8"/>
        <v>6432.4002382370463</v>
      </c>
    </row>
    <row r="62" spans="4:19" x14ac:dyDescent="0.2">
      <c r="D62" s="3">
        <v>57</v>
      </c>
      <c r="E62" s="25">
        <f t="shared" si="14"/>
        <v>0</v>
      </c>
      <c r="F62" s="26">
        <f t="shared" si="9"/>
        <v>1.1695906432748539E-2</v>
      </c>
      <c r="G62" s="26">
        <f t="shared" si="10"/>
        <v>0.98830409356725146</v>
      </c>
      <c r="H62" s="26">
        <f t="shared" si="11"/>
        <v>0</v>
      </c>
      <c r="I62" s="26">
        <f t="shared" si="12"/>
        <v>0</v>
      </c>
      <c r="J62" s="22">
        <f t="shared" si="13"/>
        <v>0</v>
      </c>
      <c r="K62" s="18">
        <f t="shared" si="0"/>
        <v>0</v>
      </c>
      <c r="L62" s="18">
        <f t="shared" si="1"/>
        <v>0.70175438596491235</v>
      </c>
      <c r="M62" s="19">
        <f t="shared" si="2"/>
        <v>1.284795321637427</v>
      </c>
      <c r="N62" s="19">
        <f t="shared" si="3"/>
        <v>0</v>
      </c>
      <c r="O62" s="19">
        <f t="shared" si="4"/>
        <v>0</v>
      </c>
      <c r="P62" s="19">
        <f t="shared" si="5"/>
        <v>0</v>
      </c>
      <c r="Q62" s="14">
        <f t="shared" si="6"/>
        <v>1.9865497076023395</v>
      </c>
      <c r="R62" s="29">
        <f t="shared" si="7"/>
        <v>251.69267000294371</v>
      </c>
      <c r="S62" s="29">
        <f t="shared" si="8"/>
        <v>6358.5516632322624</v>
      </c>
    </row>
    <row r="63" spans="4:19" x14ac:dyDescent="0.2">
      <c r="D63">
        <v>58</v>
      </c>
      <c r="E63" s="25">
        <f t="shared" si="14"/>
        <v>0</v>
      </c>
      <c r="F63" s="26">
        <f t="shared" si="9"/>
        <v>1.149425287356322E-2</v>
      </c>
      <c r="G63" s="26">
        <f t="shared" si="10"/>
        <v>0.9885057471264368</v>
      </c>
      <c r="H63" s="26">
        <f t="shared" si="11"/>
        <v>0</v>
      </c>
      <c r="I63" s="26">
        <f t="shared" si="12"/>
        <v>0</v>
      </c>
      <c r="J63" s="22">
        <f t="shared" si="13"/>
        <v>0</v>
      </c>
      <c r="K63" s="18">
        <f t="shared" si="0"/>
        <v>0</v>
      </c>
      <c r="L63" s="18">
        <f t="shared" si="1"/>
        <v>0.68965517241379315</v>
      </c>
      <c r="M63" s="19">
        <f t="shared" si="2"/>
        <v>1.2850574712643679</v>
      </c>
      <c r="N63" s="19">
        <f t="shared" si="3"/>
        <v>0</v>
      </c>
      <c r="O63" s="19">
        <f t="shared" si="4"/>
        <v>0</v>
      </c>
      <c r="P63" s="19">
        <f t="shared" si="5"/>
        <v>0</v>
      </c>
      <c r="Q63" s="14">
        <f t="shared" si="6"/>
        <v>1.974712643678161</v>
      </c>
      <c r="R63" s="29">
        <f t="shared" si="7"/>
        <v>253.20139697322466</v>
      </c>
      <c r="S63" s="29">
        <f t="shared" si="8"/>
        <v>6286.379511059371</v>
      </c>
    </row>
    <row r="64" spans="4:19" x14ac:dyDescent="0.2">
      <c r="D64" s="3">
        <v>59</v>
      </c>
      <c r="E64" s="25">
        <f t="shared" si="14"/>
        <v>0</v>
      </c>
      <c r="F64" s="26">
        <f t="shared" si="9"/>
        <v>1.1299435028248589E-2</v>
      </c>
      <c r="G64" s="26">
        <f t="shared" si="10"/>
        <v>0.98870056497175141</v>
      </c>
      <c r="H64" s="26">
        <f t="shared" si="11"/>
        <v>0</v>
      </c>
      <c r="I64" s="26">
        <f t="shared" si="12"/>
        <v>0</v>
      </c>
      <c r="J64" s="22">
        <f t="shared" si="13"/>
        <v>0</v>
      </c>
      <c r="K64" s="18">
        <f t="shared" si="0"/>
        <v>0</v>
      </c>
      <c r="L64" s="18">
        <f t="shared" si="1"/>
        <v>0.67796610169491534</v>
      </c>
      <c r="M64" s="19">
        <f t="shared" si="2"/>
        <v>1.2853107344632768</v>
      </c>
      <c r="N64" s="19">
        <f t="shared" si="3"/>
        <v>0</v>
      </c>
      <c r="O64" s="19">
        <f t="shared" si="4"/>
        <v>0</v>
      </c>
      <c r="P64" s="19">
        <f t="shared" si="5"/>
        <v>0</v>
      </c>
      <c r="Q64" s="14">
        <f t="shared" si="6"/>
        <v>1.963276836158192</v>
      </c>
      <c r="R64" s="29">
        <f t="shared" si="7"/>
        <v>254.67625899280577</v>
      </c>
      <c r="S64" s="29">
        <f t="shared" si="8"/>
        <v>6215.8273381294966</v>
      </c>
    </row>
    <row r="65" spans="4:19" x14ac:dyDescent="0.2">
      <c r="D65">
        <v>60</v>
      </c>
      <c r="E65" s="25">
        <f t="shared" si="14"/>
        <v>0</v>
      </c>
      <c r="F65" s="26">
        <f t="shared" si="9"/>
        <v>1.1111111111111112E-2</v>
      </c>
      <c r="G65" s="26">
        <f t="shared" si="10"/>
        <v>0.98888888888888893</v>
      </c>
      <c r="H65" s="26">
        <f t="shared" si="11"/>
        <v>0</v>
      </c>
      <c r="I65" s="26">
        <f t="shared" si="12"/>
        <v>0</v>
      </c>
      <c r="J65" s="22">
        <f t="shared" si="13"/>
        <v>0</v>
      </c>
      <c r="K65" s="18">
        <f t="shared" si="0"/>
        <v>0</v>
      </c>
      <c r="L65" s="18">
        <f t="shared" si="1"/>
        <v>0.66666666666666674</v>
      </c>
      <c r="M65" s="19">
        <f t="shared" si="2"/>
        <v>1.2855555555555556</v>
      </c>
      <c r="N65" s="19">
        <f t="shared" si="3"/>
        <v>0</v>
      </c>
      <c r="O65" s="19">
        <f t="shared" si="4"/>
        <v>0</v>
      </c>
      <c r="P65" s="19">
        <f t="shared" si="5"/>
        <v>0</v>
      </c>
      <c r="Q65" s="14">
        <f t="shared" si="6"/>
        <v>1.9522222222222223</v>
      </c>
      <c r="R65" s="29">
        <f t="shared" si="7"/>
        <v>256.11838360842347</v>
      </c>
      <c r="S65" s="29">
        <f t="shared" si="8"/>
        <v>6146.8412066021629</v>
      </c>
    </row>
    <row r="66" spans="4:19" x14ac:dyDescent="0.2">
      <c r="D66" s="3">
        <v>61</v>
      </c>
      <c r="E66" s="25">
        <f t="shared" si="14"/>
        <v>0</v>
      </c>
      <c r="F66" s="26">
        <f t="shared" si="9"/>
        <v>1.0928961748633882E-2</v>
      </c>
      <c r="G66" s="26">
        <f t="shared" si="10"/>
        <v>0.98907103825136611</v>
      </c>
      <c r="H66" s="26">
        <f t="shared" si="11"/>
        <v>0</v>
      </c>
      <c r="I66" s="26">
        <f t="shared" si="12"/>
        <v>0</v>
      </c>
      <c r="J66" s="22">
        <f t="shared" si="13"/>
        <v>0</v>
      </c>
      <c r="K66" s="18">
        <f t="shared" si="0"/>
        <v>0</v>
      </c>
      <c r="L66" s="18">
        <f t="shared" si="1"/>
        <v>0.65573770491803285</v>
      </c>
      <c r="M66" s="19">
        <f t="shared" si="2"/>
        <v>1.285792349726776</v>
      </c>
      <c r="N66" s="19">
        <f t="shared" si="3"/>
        <v>0</v>
      </c>
      <c r="O66" s="19">
        <f t="shared" si="4"/>
        <v>0</v>
      </c>
      <c r="P66" s="19">
        <f t="shared" si="5"/>
        <v>0</v>
      </c>
      <c r="Q66" s="14">
        <f t="shared" si="6"/>
        <v>1.9415300546448089</v>
      </c>
      <c r="R66" s="29">
        <f t="shared" si="7"/>
        <v>257.52884886011822</v>
      </c>
      <c r="S66" s="29">
        <f t="shared" si="8"/>
        <v>6079.3695468618071</v>
      </c>
    </row>
    <row r="67" spans="4:19" x14ac:dyDescent="0.2">
      <c r="D67">
        <v>62</v>
      </c>
      <c r="E67" s="25">
        <f t="shared" si="14"/>
        <v>0</v>
      </c>
      <c r="F67" s="26">
        <f t="shared" si="9"/>
        <v>1.0752688172043012E-2</v>
      </c>
      <c r="G67" s="26">
        <f t="shared" si="10"/>
        <v>0.989247311827957</v>
      </c>
      <c r="H67" s="26">
        <f t="shared" si="11"/>
        <v>0</v>
      </c>
      <c r="I67" s="26">
        <f t="shared" si="12"/>
        <v>0</v>
      </c>
      <c r="J67" s="22">
        <f t="shared" si="13"/>
        <v>0</v>
      </c>
      <c r="K67" s="18">
        <f t="shared" si="0"/>
        <v>0</v>
      </c>
      <c r="L67" s="18">
        <f t="shared" si="1"/>
        <v>0.64516129032258074</v>
      </c>
      <c r="M67" s="19">
        <f t="shared" si="2"/>
        <v>1.2860215053763442</v>
      </c>
      <c r="N67" s="19">
        <f t="shared" si="3"/>
        <v>0</v>
      </c>
      <c r="O67" s="19">
        <f t="shared" si="4"/>
        <v>0</v>
      </c>
      <c r="P67" s="19">
        <f t="shared" si="5"/>
        <v>0</v>
      </c>
      <c r="Q67" s="14">
        <f t="shared" si="6"/>
        <v>1.9311827956989249</v>
      </c>
      <c r="R67" s="29">
        <f t="shared" si="7"/>
        <v>258.90868596881955</v>
      </c>
      <c r="S67" s="29">
        <f t="shared" si="8"/>
        <v>6013.3630289532284</v>
      </c>
    </row>
    <row r="68" spans="4:19" x14ac:dyDescent="0.2">
      <c r="D68" s="3">
        <v>63</v>
      </c>
      <c r="E68" s="25">
        <f t="shared" si="14"/>
        <v>0</v>
      </c>
      <c r="F68" s="26">
        <f t="shared" si="9"/>
        <v>1.0582010582010583E-2</v>
      </c>
      <c r="G68" s="26">
        <f t="shared" si="10"/>
        <v>0.98941798941798942</v>
      </c>
      <c r="H68" s="26">
        <f t="shared" si="11"/>
        <v>0</v>
      </c>
      <c r="I68" s="26">
        <f t="shared" si="12"/>
        <v>0</v>
      </c>
      <c r="J68" s="22">
        <f t="shared" si="13"/>
        <v>0</v>
      </c>
      <c r="K68" s="18">
        <f t="shared" si="0"/>
        <v>0</v>
      </c>
      <c r="L68" s="18">
        <f t="shared" si="1"/>
        <v>0.634920634920635</v>
      </c>
      <c r="M68" s="19">
        <f t="shared" si="2"/>
        <v>1.2862433862433862</v>
      </c>
      <c r="N68" s="19">
        <f t="shared" si="3"/>
        <v>0</v>
      </c>
      <c r="O68" s="19">
        <f t="shared" si="4"/>
        <v>0</v>
      </c>
      <c r="P68" s="19">
        <f t="shared" si="5"/>
        <v>0</v>
      </c>
      <c r="Q68" s="14">
        <f t="shared" si="6"/>
        <v>1.9211640211640213</v>
      </c>
      <c r="R68" s="29">
        <f t="shared" si="7"/>
        <v>260.25888185072978</v>
      </c>
      <c r="S68" s="29">
        <f t="shared" si="8"/>
        <v>5948.7744423023951</v>
      </c>
    </row>
    <row r="69" spans="4:19" x14ac:dyDescent="0.2">
      <c r="D69">
        <v>64</v>
      </c>
      <c r="E69" s="25">
        <f t="shared" si="14"/>
        <v>0</v>
      </c>
      <c r="F69" s="26">
        <f t="shared" si="9"/>
        <v>1.0416666666666668E-2</v>
      </c>
      <c r="G69" s="26">
        <f t="shared" si="10"/>
        <v>0.98958333333333337</v>
      </c>
      <c r="H69" s="26">
        <f t="shared" si="11"/>
        <v>0</v>
      </c>
      <c r="I69" s="26">
        <f t="shared" si="12"/>
        <v>0</v>
      </c>
      <c r="J69" s="22">
        <f t="shared" si="13"/>
        <v>0</v>
      </c>
      <c r="K69" s="18">
        <f t="shared" si="0"/>
        <v>0</v>
      </c>
      <c r="L69" s="18">
        <f t="shared" si="1"/>
        <v>0.62500000000000011</v>
      </c>
      <c r="M69" s="19">
        <f t="shared" si="2"/>
        <v>1.2864583333333335</v>
      </c>
      <c r="N69" s="19">
        <f t="shared" si="3"/>
        <v>0</v>
      </c>
      <c r="O69" s="19">
        <f t="shared" si="4"/>
        <v>0</v>
      </c>
      <c r="P69" s="19">
        <f t="shared" si="5"/>
        <v>0</v>
      </c>
      <c r="Q69" s="14">
        <f t="shared" si="6"/>
        <v>1.9114583333333335</v>
      </c>
      <c r="R69" s="29">
        <f t="shared" si="7"/>
        <v>261.58038147138961</v>
      </c>
      <c r="S69" s="29">
        <f t="shared" si="8"/>
        <v>5885.5585831062663</v>
      </c>
    </row>
    <row r="70" spans="4:19" x14ac:dyDescent="0.2">
      <c r="D70" s="3">
        <v>65</v>
      </c>
      <c r="E70" s="25">
        <f t="shared" si="14"/>
        <v>0</v>
      </c>
      <c r="F70" s="26">
        <f t="shared" si="9"/>
        <v>1.0256410256410258E-2</v>
      </c>
      <c r="G70" s="26">
        <f t="shared" si="10"/>
        <v>0.98974358974358978</v>
      </c>
      <c r="H70" s="26">
        <f t="shared" si="11"/>
        <v>0</v>
      </c>
      <c r="I70" s="26">
        <f t="shared" si="12"/>
        <v>0</v>
      </c>
      <c r="J70" s="22">
        <f t="shared" si="13"/>
        <v>0</v>
      </c>
      <c r="K70" s="18">
        <f t="shared" si="0"/>
        <v>0</v>
      </c>
      <c r="L70" s="18">
        <f t="shared" si="1"/>
        <v>0.61538461538461553</v>
      </c>
      <c r="M70" s="19">
        <f t="shared" si="2"/>
        <v>1.2866666666666668</v>
      </c>
      <c r="N70" s="19">
        <f t="shared" si="3"/>
        <v>0</v>
      </c>
      <c r="O70" s="19">
        <f t="shared" si="4"/>
        <v>0</v>
      </c>
      <c r="P70" s="19">
        <f t="shared" si="5"/>
        <v>0</v>
      </c>
      <c r="Q70" s="14">
        <f t="shared" si="6"/>
        <v>1.9020512820512825</v>
      </c>
      <c r="R70" s="29">
        <f t="shared" si="7"/>
        <v>262.87409005122669</v>
      </c>
      <c r="S70" s="29">
        <f t="shared" si="8"/>
        <v>5823.672148827176</v>
      </c>
    </row>
    <row r="71" spans="4:19" x14ac:dyDescent="0.2">
      <c r="D71">
        <v>66</v>
      </c>
      <c r="E71" s="25">
        <f t="shared" si="14"/>
        <v>0</v>
      </c>
      <c r="F71" s="26">
        <f t="shared" si="9"/>
        <v>1.0101010101010102E-2</v>
      </c>
      <c r="G71" s="26">
        <f t="shared" si="10"/>
        <v>0.98989898989898994</v>
      </c>
      <c r="H71" s="26">
        <f t="shared" si="11"/>
        <v>0</v>
      </c>
      <c r="I71" s="26">
        <f t="shared" si="12"/>
        <v>0</v>
      </c>
      <c r="J71" s="22">
        <f t="shared" si="13"/>
        <v>0</v>
      </c>
      <c r="K71" s="18">
        <f t="shared" ref="K71:K125" si="15">B$20*E71</f>
        <v>0</v>
      </c>
      <c r="L71" s="18">
        <f t="shared" ref="L71:L125" si="16">F71*B$17</f>
        <v>0.60606060606060608</v>
      </c>
      <c r="M71" s="19">
        <f t="shared" ref="M71:M125" si="17">G71*B$16</f>
        <v>1.2868686868686869</v>
      </c>
      <c r="N71" s="19">
        <f t="shared" ref="N71:N125" si="18">H71*B$18</f>
        <v>0</v>
      </c>
      <c r="O71" s="19">
        <f t="shared" ref="O71:O125" si="19">I71*B$19</f>
        <v>0</v>
      </c>
      <c r="P71" s="19">
        <f t="shared" ref="P71:P125" si="20">J71*B$21</f>
        <v>0</v>
      </c>
      <c r="Q71" s="14">
        <f t="shared" ref="Q71:Q125" si="21">SUM(K71:P71)</f>
        <v>1.8929292929292929</v>
      </c>
      <c r="R71" s="29">
        <f t="shared" ref="R71:R125" si="22">B$11/Q71/24</f>
        <v>264.14087513340445</v>
      </c>
      <c r="S71" s="29">
        <f t="shared" ref="S71:S125" si="23">R71*(24*60/D71)</f>
        <v>5763.0736392742783</v>
      </c>
    </row>
    <row r="72" spans="4:19" x14ac:dyDescent="0.2">
      <c r="D72" s="3">
        <v>67</v>
      </c>
      <c r="E72" s="25">
        <f t="shared" si="14"/>
        <v>0</v>
      </c>
      <c r="F72" s="26">
        <f t="shared" ref="F72:F125" si="24">(B$12+B$13+B$14+$B$15)/3600*60/D72</f>
        <v>9.950248756218907E-3</v>
      </c>
      <c r="G72" s="26">
        <f t="shared" ref="G72:G125" si="25">1-F72</f>
        <v>0.99004975124378114</v>
      </c>
      <c r="H72" s="26">
        <f t="shared" ref="H72:H125" si="26">B$14/2/3600*60/D72</f>
        <v>0</v>
      </c>
      <c r="I72" s="26">
        <f t="shared" ref="I72:I125" si="27">B$14/2/3600*60/D72</f>
        <v>0</v>
      </c>
      <c r="J72" s="22">
        <f t="shared" ref="J72:J125" si="28">B$15/2/3600*60/D72</f>
        <v>0</v>
      </c>
      <c r="K72" s="18">
        <f t="shared" si="15"/>
        <v>0</v>
      </c>
      <c r="L72" s="18">
        <f t="shared" si="16"/>
        <v>0.59701492537313439</v>
      </c>
      <c r="M72" s="19">
        <f t="shared" si="17"/>
        <v>1.2870646766169156</v>
      </c>
      <c r="N72" s="19">
        <f t="shared" si="18"/>
        <v>0</v>
      </c>
      <c r="O72" s="19">
        <f t="shared" si="19"/>
        <v>0</v>
      </c>
      <c r="P72" s="19">
        <f t="shared" si="20"/>
        <v>0</v>
      </c>
      <c r="Q72" s="14">
        <f t="shared" si="21"/>
        <v>1.8840796019900501</v>
      </c>
      <c r="R72" s="29">
        <f t="shared" si="22"/>
        <v>265.3815685238975</v>
      </c>
      <c r="S72" s="29">
        <f t="shared" si="23"/>
        <v>5703.7232637972002</v>
      </c>
    </row>
    <row r="73" spans="4:19" x14ac:dyDescent="0.2">
      <c r="D73">
        <v>68</v>
      </c>
      <c r="E73" s="25">
        <f t="shared" ref="E73:E125" si="29">B$13/3600*60/D73</f>
        <v>0</v>
      </c>
      <c r="F73" s="26">
        <f t="shared" si="24"/>
        <v>9.8039215686274526E-3</v>
      </c>
      <c r="G73" s="26">
        <f t="shared" si="25"/>
        <v>0.99019607843137258</v>
      </c>
      <c r="H73" s="26">
        <f t="shared" si="26"/>
        <v>0</v>
      </c>
      <c r="I73" s="26">
        <f t="shared" si="27"/>
        <v>0</v>
      </c>
      <c r="J73" s="22">
        <f t="shared" si="28"/>
        <v>0</v>
      </c>
      <c r="K73" s="18">
        <f t="shared" si="15"/>
        <v>0</v>
      </c>
      <c r="L73" s="18">
        <f t="shared" si="16"/>
        <v>0.58823529411764719</v>
      </c>
      <c r="M73" s="19">
        <f t="shared" si="17"/>
        <v>1.2872549019607844</v>
      </c>
      <c r="N73" s="19">
        <f t="shared" si="18"/>
        <v>0</v>
      </c>
      <c r="O73" s="19">
        <f t="shared" si="19"/>
        <v>0</v>
      </c>
      <c r="P73" s="19">
        <f t="shared" si="20"/>
        <v>0</v>
      </c>
      <c r="Q73" s="14">
        <f t="shared" si="21"/>
        <v>1.8754901960784316</v>
      </c>
      <c r="R73" s="29">
        <f t="shared" si="22"/>
        <v>266.59696811291161</v>
      </c>
      <c r="S73" s="29">
        <f t="shared" si="23"/>
        <v>5645.5828541557748</v>
      </c>
    </row>
    <row r="74" spans="4:19" x14ac:dyDescent="0.2">
      <c r="D74" s="3">
        <v>69</v>
      </c>
      <c r="E74" s="25">
        <f t="shared" si="29"/>
        <v>0</v>
      </c>
      <c r="F74" s="26">
        <f t="shared" si="24"/>
        <v>9.6618357487922718E-3</v>
      </c>
      <c r="G74" s="26">
        <f t="shared" si="25"/>
        <v>0.99033816425120769</v>
      </c>
      <c r="H74" s="26">
        <f t="shared" si="26"/>
        <v>0</v>
      </c>
      <c r="I74" s="26">
        <f t="shared" si="27"/>
        <v>0</v>
      </c>
      <c r="J74" s="22">
        <f t="shared" si="28"/>
        <v>0</v>
      </c>
      <c r="K74" s="18">
        <f t="shared" si="15"/>
        <v>0</v>
      </c>
      <c r="L74" s="18">
        <f t="shared" si="16"/>
        <v>0.57971014492753636</v>
      </c>
      <c r="M74" s="19">
        <f t="shared" si="17"/>
        <v>1.28743961352657</v>
      </c>
      <c r="N74" s="19">
        <f t="shared" si="18"/>
        <v>0</v>
      </c>
      <c r="O74" s="19">
        <f t="shared" si="19"/>
        <v>0</v>
      </c>
      <c r="P74" s="19">
        <f t="shared" si="20"/>
        <v>0</v>
      </c>
      <c r="Q74" s="14">
        <f t="shared" si="21"/>
        <v>1.8671497584541064</v>
      </c>
      <c r="R74" s="29">
        <f t="shared" si="22"/>
        <v>267.78783958602844</v>
      </c>
      <c r="S74" s="29">
        <f t="shared" si="23"/>
        <v>5588.6157826649414</v>
      </c>
    </row>
    <row r="75" spans="4:19" x14ac:dyDescent="0.2">
      <c r="D75">
        <v>70</v>
      </c>
      <c r="E75" s="25">
        <f t="shared" si="29"/>
        <v>0</v>
      </c>
      <c r="F75" s="26">
        <f t="shared" si="24"/>
        <v>9.5238095238095247E-3</v>
      </c>
      <c r="G75" s="26">
        <f t="shared" si="25"/>
        <v>0.99047619047619051</v>
      </c>
      <c r="H75" s="26">
        <f t="shared" si="26"/>
        <v>0</v>
      </c>
      <c r="I75" s="26">
        <f t="shared" si="27"/>
        <v>0</v>
      </c>
      <c r="J75" s="22">
        <f t="shared" si="28"/>
        <v>0</v>
      </c>
      <c r="K75" s="18">
        <f t="shared" si="15"/>
        <v>0</v>
      </c>
      <c r="L75" s="18">
        <f t="shared" si="16"/>
        <v>0.57142857142857151</v>
      </c>
      <c r="M75" s="19">
        <f t="shared" si="17"/>
        <v>1.2876190476190477</v>
      </c>
      <c r="N75" s="19">
        <f t="shared" si="18"/>
        <v>0</v>
      </c>
      <c r="O75" s="19">
        <f t="shared" si="19"/>
        <v>0</v>
      </c>
      <c r="P75" s="19">
        <f t="shared" si="20"/>
        <v>0</v>
      </c>
      <c r="Q75" s="14">
        <f t="shared" si="21"/>
        <v>1.8590476190476193</v>
      </c>
      <c r="R75" s="29">
        <f t="shared" si="22"/>
        <v>268.95491803278685</v>
      </c>
      <c r="S75" s="29">
        <f t="shared" si="23"/>
        <v>5532.7868852459014</v>
      </c>
    </row>
    <row r="76" spans="4:19" x14ac:dyDescent="0.2">
      <c r="D76" s="3">
        <v>71</v>
      </c>
      <c r="E76" s="25">
        <f t="shared" si="29"/>
        <v>0</v>
      </c>
      <c r="F76" s="26">
        <f t="shared" si="24"/>
        <v>9.3896713615023476E-3</v>
      </c>
      <c r="G76" s="26">
        <f t="shared" si="25"/>
        <v>0.99061032863849763</v>
      </c>
      <c r="H76" s="26">
        <f t="shared" si="26"/>
        <v>0</v>
      </c>
      <c r="I76" s="26">
        <f t="shared" si="27"/>
        <v>0</v>
      </c>
      <c r="J76" s="22">
        <f t="shared" si="28"/>
        <v>0</v>
      </c>
      <c r="K76" s="18">
        <f t="shared" si="15"/>
        <v>0</v>
      </c>
      <c r="L76" s="18">
        <f t="shared" si="16"/>
        <v>0.56338028169014087</v>
      </c>
      <c r="M76" s="19">
        <f t="shared" si="17"/>
        <v>1.2877934272300469</v>
      </c>
      <c r="N76" s="19">
        <f t="shared" si="18"/>
        <v>0</v>
      </c>
      <c r="O76" s="19">
        <f t="shared" si="19"/>
        <v>0</v>
      </c>
      <c r="P76" s="19">
        <f t="shared" si="20"/>
        <v>0</v>
      </c>
      <c r="Q76" s="14">
        <f t="shared" si="21"/>
        <v>1.8511737089201876</v>
      </c>
      <c r="R76" s="29">
        <f t="shared" si="22"/>
        <v>270.0989094598022</v>
      </c>
      <c r="S76" s="29">
        <f t="shared" si="23"/>
        <v>5478.0623890438756</v>
      </c>
    </row>
    <row r="77" spans="4:19" x14ac:dyDescent="0.2">
      <c r="D77">
        <v>72</v>
      </c>
      <c r="E77" s="25">
        <f t="shared" si="29"/>
        <v>0</v>
      </c>
      <c r="F77" s="26">
        <f t="shared" si="24"/>
        <v>9.2592592592592605E-3</v>
      </c>
      <c r="G77" s="26">
        <f t="shared" si="25"/>
        <v>0.9907407407407407</v>
      </c>
      <c r="H77" s="26">
        <f t="shared" si="26"/>
        <v>0</v>
      </c>
      <c r="I77" s="26">
        <f t="shared" si="27"/>
        <v>0</v>
      </c>
      <c r="J77" s="22">
        <f t="shared" si="28"/>
        <v>0</v>
      </c>
      <c r="K77" s="18">
        <f t="shared" si="15"/>
        <v>0</v>
      </c>
      <c r="L77" s="18">
        <f t="shared" si="16"/>
        <v>0.55555555555555558</v>
      </c>
      <c r="M77" s="19">
        <f t="shared" si="17"/>
        <v>1.287962962962963</v>
      </c>
      <c r="N77" s="19">
        <f t="shared" si="18"/>
        <v>0</v>
      </c>
      <c r="O77" s="19">
        <f t="shared" si="19"/>
        <v>0</v>
      </c>
      <c r="P77" s="19">
        <f t="shared" si="20"/>
        <v>0</v>
      </c>
      <c r="Q77" s="14">
        <f t="shared" si="21"/>
        <v>1.8435185185185186</v>
      </c>
      <c r="R77" s="29">
        <f t="shared" si="22"/>
        <v>271.22049221496735</v>
      </c>
      <c r="S77" s="29">
        <f t="shared" si="23"/>
        <v>5424.4098442993472</v>
      </c>
    </row>
    <row r="78" spans="4:19" x14ac:dyDescent="0.2">
      <c r="D78" s="3">
        <v>73</v>
      </c>
      <c r="E78" s="25">
        <f t="shared" si="29"/>
        <v>0</v>
      </c>
      <c r="F78" s="26">
        <f t="shared" si="24"/>
        <v>9.1324200913242021E-3</v>
      </c>
      <c r="G78" s="26">
        <f t="shared" si="25"/>
        <v>0.9908675799086758</v>
      </c>
      <c r="H78" s="26">
        <f t="shared" si="26"/>
        <v>0</v>
      </c>
      <c r="I78" s="26">
        <f t="shared" si="27"/>
        <v>0</v>
      </c>
      <c r="J78" s="22">
        <f t="shared" si="28"/>
        <v>0</v>
      </c>
      <c r="K78" s="18">
        <f t="shared" si="15"/>
        <v>0</v>
      </c>
      <c r="L78" s="18">
        <f t="shared" si="16"/>
        <v>0.54794520547945214</v>
      </c>
      <c r="M78" s="19">
        <f t="shared" si="17"/>
        <v>1.2881278538812786</v>
      </c>
      <c r="N78" s="19">
        <f t="shared" si="18"/>
        <v>0</v>
      </c>
      <c r="O78" s="19">
        <f t="shared" si="19"/>
        <v>0</v>
      </c>
      <c r="P78" s="19">
        <f t="shared" si="20"/>
        <v>0</v>
      </c>
      <c r="Q78" s="14">
        <f t="shared" si="21"/>
        <v>1.8360730593607308</v>
      </c>
      <c r="R78" s="29">
        <f t="shared" si="22"/>
        <v>272.32031832877391</v>
      </c>
      <c r="S78" s="29">
        <f t="shared" si="23"/>
        <v>5371.7980601840336</v>
      </c>
    </row>
    <row r="79" spans="4:19" x14ac:dyDescent="0.2">
      <c r="D79">
        <v>74</v>
      </c>
      <c r="E79" s="25">
        <f t="shared" si="29"/>
        <v>0</v>
      </c>
      <c r="F79" s="26">
        <f t="shared" si="24"/>
        <v>9.0090090090090107E-3</v>
      </c>
      <c r="G79" s="26">
        <f t="shared" si="25"/>
        <v>0.99099099099099097</v>
      </c>
      <c r="H79" s="26">
        <f t="shared" si="26"/>
        <v>0</v>
      </c>
      <c r="I79" s="26">
        <f t="shared" si="27"/>
        <v>0</v>
      </c>
      <c r="J79" s="22">
        <f t="shared" si="28"/>
        <v>0</v>
      </c>
      <c r="K79" s="18">
        <f t="shared" si="15"/>
        <v>0</v>
      </c>
      <c r="L79" s="18">
        <f t="shared" si="16"/>
        <v>0.54054054054054068</v>
      </c>
      <c r="M79" s="19">
        <f t="shared" si="17"/>
        <v>1.2882882882882882</v>
      </c>
      <c r="N79" s="19">
        <f t="shared" si="18"/>
        <v>0</v>
      </c>
      <c r="O79" s="19">
        <f t="shared" si="19"/>
        <v>0</v>
      </c>
      <c r="P79" s="19">
        <f t="shared" si="20"/>
        <v>0</v>
      </c>
      <c r="Q79" s="14">
        <f t="shared" si="21"/>
        <v>1.8288288288288288</v>
      </c>
      <c r="R79" s="29">
        <f t="shared" si="22"/>
        <v>273.39901477832512</v>
      </c>
      <c r="S79" s="29">
        <f t="shared" si="23"/>
        <v>5320.1970443349755</v>
      </c>
    </row>
    <row r="80" spans="4:19" x14ac:dyDescent="0.2">
      <c r="D80" s="3">
        <v>75</v>
      </c>
      <c r="E80" s="25">
        <f t="shared" si="29"/>
        <v>0</v>
      </c>
      <c r="F80" s="26">
        <f t="shared" si="24"/>
        <v>8.8888888888888906E-3</v>
      </c>
      <c r="G80" s="26">
        <f t="shared" si="25"/>
        <v>0.99111111111111105</v>
      </c>
      <c r="H80" s="26">
        <f t="shared" si="26"/>
        <v>0</v>
      </c>
      <c r="I80" s="26">
        <f t="shared" si="27"/>
        <v>0</v>
      </c>
      <c r="J80" s="22">
        <f t="shared" si="28"/>
        <v>0</v>
      </c>
      <c r="K80" s="18">
        <f t="shared" si="15"/>
        <v>0</v>
      </c>
      <c r="L80" s="18">
        <f t="shared" si="16"/>
        <v>0.53333333333333344</v>
      </c>
      <c r="M80" s="19">
        <f t="shared" si="17"/>
        <v>1.2884444444444445</v>
      </c>
      <c r="N80" s="19">
        <f t="shared" si="18"/>
        <v>0</v>
      </c>
      <c r="O80" s="19">
        <f t="shared" si="19"/>
        <v>0</v>
      </c>
      <c r="P80" s="19">
        <f t="shared" si="20"/>
        <v>0</v>
      </c>
      <c r="Q80" s="14">
        <f t="shared" si="21"/>
        <v>1.8217777777777779</v>
      </c>
      <c r="R80" s="29">
        <f t="shared" si="22"/>
        <v>274.45718467918999</v>
      </c>
      <c r="S80" s="29">
        <f t="shared" si="23"/>
        <v>5269.5779458404477</v>
      </c>
    </row>
    <row r="81" spans="4:19" x14ac:dyDescent="0.2">
      <c r="D81">
        <v>76</v>
      </c>
      <c r="E81" s="25">
        <f t="shared" si="29"/>
        <v>0</v>
      </c>
      <c r="F81" s="26">
        <f t="shared" si="24"/>
        <v>8.7719298245614048E-3</v>
      </c>
      <c r="G81" s="26">
        <f t="shared" si="25"/>
        <v>0.99122807017543857</v>
      </c>
      <c r="H81" s="26">
        <f t="shared" si="26"/>
        <v>0</v>
      </c>
      <c r="I81" s="26">
        <f t="shared" si="27"/>
        <v>0</v>
      </c>
      <c r="J81" s="22">
        <f t="shared" si="28"/>
        <v>0</v>
      </c>
      <c r="K81" s="18">
        <f t="shared" si="15"/>
        <v>0</v>
      </c>
      <c r="L81" s="18">
        <f t="shared" si="16"/>
        <v>0.52631578947368429</v>
      </c>
      <c r="M81" s="19">
        <f t="shared" si="17"/>
        <v>1.2885964912280701</v>
      </c>
      <c r="N81" s="19">
        <f t="shared" si="18"/>
        <v>0</v>
      </c>
      <c r="O81" s="19">
        <f t="shared" si="19"/>
        <v>0</v>
      </c>
      <c r="P81" s="19">
        <f t="shared" si="20"/>
        <v>0</v>
      </c>
      <c r="Q81" s="14">
        <f t="shared" si="21"/>
        <v>1.8149122807017544</v>
      </c>
      <c r="R81" s="29">
        <f t="shared" si="22"/>
        <v>275.49540840985986</v>
      </c>
      <c r="S81" s="29">
        <f t="shared" si="23"/>
        <v>5219.913001449976</v>
      </c>
    </row>
    <row r="82" spans="4:19" x14ac:dyDescent="0.2">
      <c r="D82" s="3">
        <v>77</v>
      </c>
      <c r="E82" s="25">
        <f t="shared" si="29"/>
        <v>0</v>
      </c>
      <c r="F82" s="26">
        <f t="shared" si="24"/>
        <v>8.6580086580086597E-3</v>
      </c>
      <c r="G82" s="26">
        <f t="shared" si="25"/>
        <v>0.9913419913419913</v>
      </c>
      <c r="H82" s="26">
        <f t="shared" si="26"/>
        <v>0</v>
      </c>
      <c r="I82" s="26">
        <f t="shared" si="27"/>
        <v>0</v>
      </c>
      <c r="J82" s="22">
        <f t="shared" si="28"/>
        <v>0</v>
      </c>
      <c r="K82" s="18">
        <f t="shared" si="15"/>
        <v>0</v>
      </c>
      <c r="L82" s="18">
        <f t="shared" si="16"/>
        <v>0.51948051948051954</v>
      </c>
      <c r="M82" s="19">
        <f t="shared" si="17"/>
        <v>1.2887445887445887</v>
      </c>
      <c r="N82" s="19">
        <f t="shared" si="18"/>
        <v>0</v>
      </c>
      <c r="O82" s="19">
        <f t="shared" si="19"/>
        <v>0</v>
      </c>
      <c r="P82" s="19">
        <f t="shared" si="20"/>
        <v>0</v>
      </c>
      <c r="Q82" s="14">
        <f t="shared" si="21"/>
        <v>1.8082251082251082</v>
      </c>
      <c r="R82" s="29">
        <f t="shared" si="22"/>
        <v>276.51424467321044</v>
      </c>
      <c r="S82" s="29">
        <f t="shared" si="23"/>
        <v>5171.1754847977018</v>
      </c>
    </row>
    <row r="83" spans="4:19" x14ac:dyDescent="0.2">
      <c r="D83">
        <v>78</v>
      </c>
      <c r="E83" s="25">
        <f t="shared" si="29"/>
        <v>0</v>
      </c>
      <c r="F83" s="26">
        <f t="shared" si="24"/>
        <v>8.5470085470085479E-3</v>
      </c>
      <c r="G83" s="26">
        <f t="shared" si="25"/>
        <v>0.99145299145299148</v>
      </c>
      <c r="H83" s="26">
        <f t="shared" si="26"/>
        <v>0</v>
      </c>
      <c r="I83" s="26">
        <f t="shared" si="27"/>
        <v>0</v>
      </c>
      <c r="J83" s="22">
        <f t="shared" si="28"/>
        <v>0</v>
      </c>
      <c r="K83" s="18">
        <f t="shared" si="15"/>
        <v>0</v>
      </c>
      <c r="L83" s="18">
        <f t="shared" si="16"/>
        <v>0.51282051282051289</v>
      </c>
      <c r="M83" s="19">
        <f t="shared" si="17"/>
        <v>1.288888888888889</v>
      </c>
      <c r="N83" s="19">
        <f t="shared" si="18"/>
        <v>0</v>
      </c>
      <c r="O83" s="19">
        <f t="shared" si="19"/>
        <v>0</v>
      </c>
      <c r="P83" s="19">
        <f t="shared" si="20"/>
        <v>0</v>
      </c>
      <c r="Q83" s="14">
        <f t="shared" si="21"/>
        <v>1.801709401709402</v>
      </c>
      <c r="R83" s="29">
        <f t="shared" si="22"/>
        <v>277.51423149905116</v>
      </c>
      <c r="S83" s="29">
        <f t="shared" si="23"/>
        <v>5123.3396584440206</v>
      </c>
    </row>
    <row r="84" spans="4:19" x14ac:dyDescent="0.2">
      <c r="D84" s="3">
        <v>79</v>
      </c>
      <c r="E84" s="25">
        <f t="shared" si="29"/>
        <v>0</v>
      </c>
      <c r="F84" s="26">
        <f t="shared" si="24"/>
        <v>8.4388185654008449E-3</v>
      </c>
      <c r="G84" s="26">
        <f t="shared" si="25"/>
        <v>0.99156118143459915</v>
      </c>
      <c r="H84" s="26">
        <f t="shared" si="26"/>
        <v>0</v>
      </c>
      <c r="I84" s="26">
        <f t="shared" si="27"/>
        <v>0</v>
      </c>
      <c r="J84" s="22">
        <f t="shared" si="28"/>
        <v>0</v>
      </c>
      <c r="K84" s="18">
        <f t="shared" si="15"/>
        <v>0</v>
      </c>
      <c r="L84" s="18">
        <f t="shared" si="16"/>
        <v>0.50632911392405067</v>
      </c>
      <c r="M84" s="19">
        <f t="shared" si="17"/>
        <v>1.289029535864979</v>
      </c>
      <c r="N84" s="19">
        <f t="shared" si="18"/>
        <v>0</v>
      </c>
      <c r="O84" s="19">
        <f t="shared" si="19"/>
        <v>0</v>
      </c>
      <c r="P84" s="19">
        <f t="shared" si="20"/>
        <v>0</v>
      </c>
      <c r="Q84" s="14">
        <f t="shared" si="21"/>
        <v>1.7953586497890297</v>
      </c>
      <c r="R84" s="29">
        <f t="shared" si="22"/>
        <v>278.49588719153934</v>
      </c>
      <c r="S84" s="29">
        <f t="shared" si="23"/>
        <v>5076.3807285546418</v>
      </c>
    </row>
    <row r="85" spans="4:19" x14ac:dyDescent="0.2">
      <c r="D85">
        <v>80</v>
      </c>
      <c r="E85" s="25">
        <f t="shared" si="29"/>
        <v>0</v>
      </c>
      <c r="F85" s="26">
        <f t="shared" si="24"/>
        <v>8.333333333333335E-3</v>
      </c>
      <c r="G85" s="26">
        <f t="shared" si="25"/>
        <v>0.9916666666666667</v>
      </c>
      <c r="H85" s="26">
        <f t="shared" si="26"/>
        <v>0</v>
      </c>
      <c r="I85" s="26">
        <f t="shared" si="27"/>
        <v>0</v>
      </c>
      <c r="J85" s="22">
        <f t="shared" si="28"/>
        <v>0</v>
      </c>
      <c r="K85" s="18">
        <f t="shared" si="15"/>
        <v>0</v>
      </c>
      <c r="L85" s="18">
        <f t="shared" si="16"/>
        <v>0.50000000000000011</v>
      </c>
      <c r="M85" s="19">
        <f t="shared" si="17"/>
        <v>1.2891666666666668</v>
      </c>
      <c r="N85" s="19">
        <f t="shared" si="18"/>
        <v>0</v>
      </c>
      <c r="O85" s="19">
        <f t="shared" si="19"/>
        <v>0</v>
      </c>
      <c r="P85" s="19">
        <f t="shared" si="20"/>
        <v>0</v>
      </c>
      <c r="Q85" s="14">
        <f t="shared" si="21"/>
        <v>1.789166666666667</v>
      </c>
      <c r="R85" s="29">
        <f t="shared" si="22"/>
        <v>279.45971122496502</v>
      </c>
      <c r="S85" s="29">
        <f t="shared" si="23"/>
        <v>5030.27480204937</v>
      </c>
    </row>
    <row r="86" spans="4:19" x14ac:dyDescent="0.2">
      <c r="D86" s="3">
        <v>81</v>
      </c>
      <c r="E86" s="25">
        <f t="shared" si="29"/>
        <v>0</v>
      </c>
      <c r="F86" s="26">
        <f t="shared" si="24"/>
        <v>8.23045267489712E-3</v>
      </c>
      <c r="G86" s="26">
        <f t="shared" si="25"/>
        <v>0.99176954732510292</v>
      </c>
      <c r="H86" s="26">
        <f t="shared" si="26"/>
        <v>0</v>
      </c>
      <c r="I86" s="26">
        <f t="shared" si="27"/>
        <v>0</v>
      </c>
      <c r="J86" s="22">
        <f t="shared" si="28"/>
        <v>0</v>
      </c>
      <c r="K86" s="18">
        <f t="shared" si="15"/>
        <v>0</v>
      </c>
      <c r="L86" s="18">
        <f t="shared" si="16"/>
        <v>0.49382716049382719</v>
      </c>
      <c r="M86" s="19">
        <f t="shared" si="17"/>
        <v>1.2893004115226339</v>
      </c>
      <c r="N86" s="19">
        <f t="shared" si="18"/>
        <v>0</v>
      </c>
      <c r="O86" s="19">
        <f t="shared" si="19"/>
        <v>0</v>
      </c>
      <c r="P86" s="19">
        <f t="shared" si="20"/>
        <v>0</v>
      </c>
      <c r="Q86" s="14">
        <f t="shared" si="21"/>
        <v>1.783127572016461</v>
      </c>
      <c r="R86" s="29">
        <f t="shared" si="22"/>
        <v>280.40618509116081</v>
      </c>
      <c r="S86" s="29">
        <f t="shared" si="23"/>
        <v>4984.9988460650811</v>
      </c>
    </row>
    <row r="87" spans="4:19" x14ac:dyDescent="0.2">
      <c r="D87">
        <v>82</v>
      </c>
      <c r="E87" s="25">
        <f t="shared" si="29"/>
        <v>0</v>
      </c>
      <c r="F87" s="26">
        <f t="shared" si="24"/>
        <v>8.130081300813009E-3</v>
      </c>
      <c r="G87" s="26">
        <f t="shared" si="25"/>
        <v>0.99186991869918695</v>
      </c>
      <c r="H87" s="26">
        <f t="shared" si="26"/>
        <v>0</v>
      </c>
      <c r="I87" s="26">
        <f t="shared" si="27"/>
        <v>0</v>
      </c>
      <c r="J87" s="22">
        <f t="shared" si="28"/>
        <v>0</v>
      </c>
      <c r="K87" s="18">
        <f t="shared" si="15"/>
        <v>0</v>
      </c>
      <c r="L87" s="18">
        <f t="shared" si="16"/>
        <v>0.48780487804878053</v>
      </c>
      <c r="M87" s="19">
        <f t="shared" si="17"/>
        <v>1.289430894308943</v>
      </c>
      <c r="N87" s="19">
        <f t="shared" si="18"/>
        <v>0</v>
      </c>
      <c r="O87" s="19">
        <f t="shared" si="19"/>
        <v>0</v>
      </c>
      <c r="P87" s="19">
        <f t="shared" si="20"/>
        <v>0</v>
      </c>
      <c r="Q87" s="14">
        <f t="shared" si="21"/>
        <v>1.7772357723577235</v>
      </c>
      <c r="R87" s="29">
        <f t="shared" si="22"/>
        <v>281.33577310155539</v>
      </c>
      <c r="S87" s="29">
        <f t="shared" si="23"/>
        <v>4940.5306495882905</v>
      </c>
    </row>
    <row r="88" spans="4:19" x14ac:dyDescent="0.2">
      <c r="D88" s="3">
        <v>83</v>
      </c>
      <c r="E88" s="25">
        <f t="shared" si="29"/>
        <v>0</v>
      </c>
      <c r="F88" s="26">
        <f t="shared" si="24"/>
        <v>8.0321285140562259E-3</v>
      </c>
      <c r="G88" s="26">
        <f t="shared" si="25"/>
        <v>0.99196787148594379</v>
      </c>
      <c r="H88" s="26">
        <f t="shared" si="26"/>
        <v>0</v>
      </c>
      <c r="I88" s="26">
        <f t="shared" si="27"/>
        <v>0</v>
      </c>
      <c r="J88" s="22">
        <f t="shared" si="28"/>
        <v>0</v>
      </c>
      <c r="K88" s="18">
        <f t="shared" si="15"/>
        <v>0</v>
      </c>
      <c r="L88" s="18">
        <f t="shared" si="16"/>
        <v>0.48192771084337355</v>
      </c>
      <c r="M88" s="19">
        <f t="shared" si="17"/>
        <v>1.289558232931727</v>
      </c>
      <c r="N88" s="19">
        <f t="shared" si="18"/>
        <v>0</v>
      </c>
      <c r="O88" s="19">
        <f t="shared" si="19"/>
        <v>0</v>
      </c>
      <c r="P88" s="19">
        <f t="shared" si="20"/>
        <v>0</v>
      </c>
      <c r="Q88" s="14">
        <f t="shared" si="21"/>
        <v>1.7714859437751005</v>
      </c>
      <c r="R88" s="29">
        <f t="shared" si="22"/>
        <v>282.24892314667875</v>
      </c>
      <c r="S88" s="29">
        <f t="shared" si="23"/>
        <v>4896.8487871231009</v>
      </c>
    </row>
    <row r="89" spans="4:19" x14ac:dyDescent="0.2">
      <c r="D89">
        <v>84</v>
      </c>
      <c r="E89" s="25">
        <f t="shared" si="29"/>
        <v>0</v>
      </c>
      <c r="F89" s="26">
        <f t="shared" si="24"/>
        <v>7.9365079365079378E-3</v>
      </c>
      <c r="G89" s="26">
        <f t="shared" si="25"/>
        <v>0.99206349206349209</v>
      </c>
      <c r="H89" s="26">
        <f t="shared" si="26"/>
        <v>0</v>
      </c>
      <c r="I89" s="26">
        <f t="shared" si="27"/>
        <v>0</v>
      </c>
      <c r="J89" s="22">
        <f t="shared" si="28"/>
        <v>0</v>
      </c>
      <c r="K89" s="18">
        <f t="shared" si="15"/>
        <v>0</v>
      </c>
      <c r="L89" s="18">
        <f t="shared" si="16"/>
        <v>0.47619047619047628</v>
      </c>
      <c r="M89" s="19">
        <f t="shared" si="17"/>
        <v>1.2896825396825398</v>
      </c>
      <c r="N89" s="19">
        <f t="shared" si="18"/>
        <v>0</v>
      </c>
      <c r="O89" s="19">
        <f t="shared" si="19"/>
        <v>0</v>
      </c>
      <c r="P89" s="19">
        <f t="shared" si="20"/>
        <v>0</v>
      </c>
      <c r="Q89" s="14">
        <f t="shared" si="21"/>
        <v>1.765873015873016</v>
      </c>
      <c r="R89" s="29">
        <f t="shared" si="22"/>
        <v>283.14606741573033</v>
      </c>
      <c r="S89" s="29">
        <f t="shared" si="23"/>
        <v>4853.9325842696626</v>
      </c>
    </row>
    <row r="90" spans="4:19" x14ac:dyDescent="0.2">
      <c r="D90" s="3">
        <v>85</v>
      </c>
      <c r="E90" s="25">
        <f t="shared" si="29"/>
        <v>0</v>
      </c>
      <c r="F90" s="26">
        <f t="shared" si="24"/>
        <v>7.8431372549019624E-3</v>
      </c>
      <c r="G90" s="26">
        <f t="shared" si="25"/>
        <v>0.99215686274509807</v>
      </c>
      <c r="H90" s="26">
        <f t="shared" si="26"/>
        <v>0</v>
      </c>
      <c r="I90" s="26">
        <f t="shared" si="27"/>
        <v>0</v>
      </c>
      <c r="J90" s="22">
        <f t="shared" si="28"/>
        <v>0</v>
      </c>
      <c r="K90" s="18">
        <f t="shared" si="15"/>
        <v>0</v>
      </c>
      <c r="L90" s="18">
        <f t="shared" si="16"/>
        <v>0.47058823529411775</v>
      </c>
      <c r="M90" s="19">
        <f t="shared" si="17"/>
        <v>1.2898039215686274</v>
      </c>
      <c r="N90" s="19">
        <f t="shared" si="18"/>
        <v>0</v>
      </c>
      <c r="O90" s="19">
        <f t="shared" si="19"/>
        <v>0</v>
      </c>
      <c r="P90" s="19">
        <f t="shared" si="20"/>
        <v>0</v>
      </c>
      <c r="Q90" s="14">
        <f t="shared" si="21"/>
        <v>1.7603921568627452</v>
      </c>
      <c r="R90" s="29">
        <f t="shared" si="22"/>
        <v>284.02762307863662</v>
      </c>
      <c r="S90" s="29">
        <f t="shared" si="23"/>
        <v>4811.7620850969024</v>
      </c>
    </row>
    <row r="91" spans="4:19" x14ac:dyDescent="0.2">
      <c r="D91">
        <v>86</v>
      </c>
      <c r="E91" s="25">
        <f t="shared" si="29"/>
        <v>0</v>
      </c>
      <c r="F91" s="26">
        <f t="shared" si="24"/>
        <v>7.7519379844961248E-3</v>
      </c>
      <c r="G91" s="26">
        <f t="shared" si="25"/>
        <v>0.99224806201550386</v>
      </c>
      <c r="H91" s="26">
        <f t="shared" si="26"/>
        <v>0</v>
      </c>
      <c r="I91" s="26">
        <f t="shared" si="27"/>
        <v>0</v>
      </c>
      <c r="J91" s="22">
        <f t="shared" si="28"/>
        <v>0</v>
      </c>
      <c r="K91" s="18">
        <f t="shared" si="15"/>
        <v>0</v>
      </c>
      <c r="L91" s="18">
        <f t="shared" si="16"/>
        <v>0.46511627906976749</v>
      </c>
      <c r="M91" s="19">
        <f t="shared" si="17"/>
        <v>1.289922480620155</v>
      </c>
      <c r="N91" s="19">
        <f t="shared" si="18"/>
        <v>0</v>
      </c>
      <c r="O91" s="19">
        <f t="shared" si="19"/>
        <v>0</v>
      </c>
      <c r="P91" s="19">
        <f t="shared" si="20"/>
        <v>0</v>
      </c>
      <c r="Q91" s="14">
        <f t="shared" si="21"/>
        <v>1.7550387596899224</v>
      </c>
      <c r="R91" s="29">
        <f t="shared" si="22"/>
        <v>284.8939929328622</v>
      </c>
      <c r="S91" s="29">
        <f t="shared" si="23"/>
        <v>4770.318021201414</v>
      </c>
    </row>
    <row r="92" spans="4:19" x14ac:dyDescent="0.2">
      <c r="D92" s="3">
        <v>87</v>
      </c>
      <c r="E92" s="25">
        <f t="shared" si="29"/>
        <v>0</v>
      </c>
      <c r="F92" s="26">
        <f t="shared" si="24"/>
        <v>7.6628352490421461E-3</v>
      </c>
      <c r="G92" s="26">
        <f t="shared" si="25"/>
        <v>0.9923371647509579</v>
      </c>
      <c r="H92" s="26">
        <f t="shared" si="26"/>
        <v>0</v>
      </c>
      <c r="I92" s="26">
        <f t="shared" si="27"/>
        <v>0</v>
      </c>
      <c r="J92" s="22">
        <f t="shared" si="28"/>
        <v>0</v>
      </c>
      <c r="K92" s="18">
        <f t="shared" si="15"/>
        <v>0</v>
      </c>
      <c r="L92" s="18">
        <f t="shared" si="16"/>
        <v>0.45977011494252878</v>
      </c>
      <c r="M92" s="19">
        <f t="shared" si="17"/>
        <v>1.2900383141762453</v>
      </c>
      <c r="N92" s="19">
        <f t="shared" si="18"/>
        <v>0</v>
      </c>
      <c r="O92" s="19">
        <f t="shared" si="19"/>
        <v>0</v>
      </c>
      <c r="P92" s="19">
        <f t="shared" si="20"/>
        <v>0</v>
      </c>
      <c r="Q92" s="14">
        <f t="shared" si="21"/>
        <v>1.7498084291187741</v>
      </c>
      <c r="R92" s="29">
        <f t="shared" si="22"/>
        <v>285.74556601707906</v>
      </c>
      <c r="S92" s="29">
        <f t="shared" si="23"/>
        <v>4729.5817823516536</v>
      </c>
    </row>
    <row r="93" spans="4:19" x14ac:dyDescent="0.2">
      <c r="D93">
        <v>88</v>
      </c>
      <c r="E93" s="25">
        <f t="shared" si="29"/>
        <v>0</v>
      </c>
      <c r="F93" s="26">
        <f t="shared" si="24"/>
        <v>7.5757575757575768E-3</v>
      </c>
      <c r="G93" s="26">
        <f t="shared" si="25"/>
        <v>0.99242424242424243</v>
      </c>
      <c r="H93" s="26">
        <f t="shared" si="26"/>
        <v>0</v>
      </c>
      <c r="I93" s="26">
        <f t="shared" si="27"/>
        <v>0</v>
      </c>
      <c r="J93" s="22">
        <f t="shared" si="28"/>
        <v>0</v>
      </c>
      <c r="K93" s="18">
        <f t="shared" si="15"/>
        <v>0</v>
      </c>
      <c r="L93" s="18">
        <f t="shared" si="16"/>
        <v>0.45454545454545459</v>
      </c>
      <c r="M93" s="19">
        <f t="shared" si="17"/>
        <v>1.2901515151515153</v>
      </c>
      <c r="N93" s="19">
        <f t="shared" si="18"/>
        <v>0</v>
      </c>
      <c r="O93" s="19">
        <f t="shared" si="19"/>
        <v>0</v>
      </c>
      <c r="P93" s="19">
        <f t="shared" si="20"/>
        <v>0</v>
      </c>
      <c r="Q93" s="14">
        <f t="shared" si="21"/>
        <v>1.7446969696969699</v>
      </c>
      <c r="R93" s="29">
        <f t="shared" si="22"/>
        <v>286.58271819366041</v>
      </c>
      <c r="S93" s="29">
        <f t="shared" si="23"/>
        <v>4689.5353886235343</v>
      </c>
    </row>
    <row r="94" spans="4:19" x14ac:dyDescent="0.2">
      <c r="D94" s="3">
        <v>89</v>
      </c>
      <c r="E94" s="25">
        <f t="shared" si="29"/>
        <v>0</v>
      </c>
      <c r="F94" s="26">
        <f t="shared" si="24"/>
        <v>7.4906367041198511E-3</v>
      </c>
      <c r="G94" s="26">
        <f t="shared" si="25"/>
        <v>0.99250936329588013</v>
      </c>
      <c r="H94" s="26">
        <f t="shared" si="26"/>
        <v>0</v>
      </c>
      <c r="I94" s="26">
        <f t="shared" si="27"/>
        <v>0</v>
      </c>
      <c r="J94" s="22">
        <f t="shared" si="28"/>
        <v>0</v>
      </c>
      <c r="K94" s="18">
        <f t="shared" si="15"/>
        <v>0</v>
      </c>
      <c r="L94" s="18">
        <f t="shared" si="16"/>
        <v>0.44943820224719105</v>
      </c>
      <c r="M94" s="19">
        <f t="shared" si="17"/>
        <v>1.2902621722846441</v>
      </c>
      <c r="N94" s="19">
        <f t="shared" si="18"/>
        <v>0</v>
      </c>
      <c r="O94" s="19">
        <f t="shared" si="19"/>
        <v>0</v>
      </c>
      <c r="P94" s="19">
        <f t="shared" si="20"/>
        <v>0</v>
      </c>
      <c r="Q94" s="14">
        <f t="shared" si="21"/>
        <v>1.7397003745318351</v>
      </c>
      <c r="R94" s="29">
        <f t="shared" si="22"/>
        <v>287.40581270182992</v>
      </c>
      <c r="S94" s="29">
        <f t="shared" si="23"/>
        <v>4650.1614639397203</v>
      </c>
    </row>
    <row r="95" spans="4:19" x14ac:dyDescent="0.2">
      <c r="D95">
        <v>90</v>
      </c>
      <c r="E95" s="25">
        <f t="shared" si="29"/>
        <v>0</v>
      </c>
      <c r="F95" s="26">
        <f t="shared" si="24"/>
        <v>7.4074074074074086E-3</v>
      </c>
      <c r="G95" s="26">
        <f t="shared" si="25"/>
        <v>0.99259259259259258</v>
      </c>
      <c r="H95" s="26">
        <f t="shared" si="26"/>
        <v>0</v>
      </c>
      <c r="I95" s="26">
        <f t="shared" si="27"/>
        <v>0</v>
      </c>
      <c r="J95" s="22">
        <f t="shared" si="28"/>
        <v>0</v>
      </c>
      <c r="K95" s="18">
        <f t="shared" si="15"/>
        <v>0</v>
      </c>
      <c r="L95" s="18">
        <f t="shared" si="16"/>
        <v>0.44444444444444453</v>
      </c>
      <c r="M95" s="19">
        <f t="shared" si="17"/>
        <v>1.2903703703703704</v>
      </c>
      <c r="N95" s="19">
        <f t="shared" si="18"/>
        <v>0</v>
      </c>
      <c r="O95" s="19">
        <f t="shared" si="19"/>
        <v>0</v>
      </c>
      <c r="P95" s="19">
        <f t="shared" si="20"/>
        <v>0</v>
      </c>
      <c r="Q95" s="14">
        <f t="shared" si="21"/>
        <v>1.7348148148148148</v>
      </c>
      <c r="R95" s="29">
        <f t="shared" si="22"/>
        <v>288.21520068317676</v>
      </c>
      <c r="S95" s="29">
        <f t="shared" si="23"/>
        <v>4611.4432109308282</v>
      </c>
    </row>
    <row r="96" spans="4:19" x14ac:dyDescent="0.2">
      <c r="D96" s="3">
        <v>91</v>
      </c>
      <c r="E96" s="25">
        <f t="shared" si="29"/>
        <v>0</v>
      </c>
      <c r="F96" s="26">
        <f t="shared" si="24"/>
        <v>7.3260073260073269E-3</v>
      </c>
      <c r="G96" s="26">
        <f t="shared" si="25"/>
        <v>0.9926739926739927</v>
      </c>
      <c r="H96" s="26">
        <f t="shared" si="26"/>
        <v>0</v>
      </c>
      <c r="I96" s="26">
        <f t="shared" si="27"/>
        <v>0</v>
      </c>
      <c r="J96" s="22">
        <f t="shared" si="28"/>
        <v>0</v>
      </c>
      <c r="K96" s="18">
        <f t="shared" si="15"/>
        <v>0</v>
      </c>
      <c r="L96" s="18">
        <f t="shared" si="16"/>
        <v>0.43956043956043961</v>
      </c>
      <c r="M96" s="19">
        <f t="shared" si="17"/>
        <v>1.2904761904761906</v>
      </c>
      <c r="N96" s="19">
        <f t="shared" si="18"/>
        <v>0</v>
      </c>
      <c r="O96" s="19">
        <f t="shared" si="19"/>
        <v>0</v>
      </c>
      <c r="P96" s="19">
        <f t="shared" si="20"/>
        <v>0</v>
      </c>
      <c r="Q96" s="14">
        <f t="shared" si="21"/>
        <v>1.7300366300366301</v>
      </c>
      <c r="R96" s="29">
        <f t="shared" si="22"/>
        <v>289.01122168113483</v>
      </c>
      <c r="S96" s="29">
        <f t="shared" si="23"/>
        <v>4573.3643870421338</v>
      </c>
    </row>
    <row r="97" spans="4:19" x14ac:dyDescent="0.2">
      <c r="D97">
        <v>92</v>
      </c>
      <c r="E97" s="25">
        <f t="shared" si="29"/>
        <v>0</v>
      </c>
      <c r="F97" s="26">
        <f t="shared" si="24"/>
        <v>7.2463768115942039E-3</v>
      </c>
      <c r="G97" s="26">
        <f t="shared" si="25"/>
        <v>0.99275362318840576</v>
      </c>
      <c r="H97" s="26">
        <f t="shared" si="26"/>
        <v>0</v>
      </c>
      <c r="I97" s="26">
        <f t="shared" si="27"/>
        <v>0</v>
      </c>
      <c r="J97" s="22">
        <f t="shared" si="28"/>
        <v>0</v>
      </c>
      <c r="K97" s="18">
        <f t="shared" si="15"/>
        <v>0</v>
      </c>
      <c r="L97" s="18">
        <f t="shared" si="16"/>
        <v>0.43478260869565222</v>
      </c>
      <c r="M97" s="19">
        <f t="shared" si="17"/>
        <v>1.2905797101449274</v>
      </c>
      <c r="N97" s="19">
        <f t="shared" si="18"/>
        <v>0</v>
      </c>
      <c r="O97" s="19">
        <f t="shared" si="19"/>
        <v>0</v>
      </c>
      <c r="P97" s="19">
        <f t="shared" si="20"/>
        <v>0</v>
      </c>
      <c r="Q97" s="14">
        <f t="shared" si="21"/>
        <v>1.7253623188405798</v>
      </c>
      <c r="R97" s="29">
        <f t="shared" si="22"/>
        <v>289.79420411591769</v>
      </c>
      <c r="S97" s="29">
        <f t="shared" si="23"/>
        <v>4535.9092818143636</v>
      </c>
    </row>
    <row r="98" spans="4:19" x14ac:dyDescent="0.2">
      <c r="D98" s="3">
        <v>93</v>
      </c>
      <c r="E98" s="25">
        <f t="shared" si="29"/>
        <v>0</v>
      </c>
      <c r="F98" s="26">
        <f t="shared" si="24"/>
        <v>7.168458781362008E-3</v>
      </c>
      <c r="G98" s="26">
        <f t="shared" si="25"/>
        <v>0.99283154121863804</v>
      </c>
      <c r="H98" s="26">
        <f t="shared" si="26"/>
        <v>0</v>
      </c>
      <c r="I98" s="26">
        <f t="shared" si="27"/>
        <v>0</v>
      </c>
      <c r="J98" s="22">
        <f t="shared" si="28"/>
        <v>0</v>
      </c>
      <c r="K98" s="18">
        <f t="shared" si="15"/>
        <v>0</v>
      </c>
      <c r="L98" s="18">
        <f t="shared" si="16"/>
        <v>0.43010752688172049</v>
      </c>
      <c r="M98" s="19">
        <f t="shared" si="17"/>
        <v>1.2906810035842295</v>
      </c>
      <c r="N98" s="19">
        <f t="shared" si="18"/>
        <v>0</v>
      </c>
      <c r="O98" s="19">
        <f t="shared" si="19"/>
        <v>0</v>
      </c>
      <c r="P98" s="19">
        <f t="shared" si="20"/>
        <v>0</v>
      </c>
      <c r="Q98" s="14">
        <f t="shared" si="21"/>
        <v>1.72078853046595</v>
      </c>
      <c r="R98" s="29">
        <f t="shared" si="22"/>
        <v>290.5644657363049</v>
      </c>
      <c r="S98" s="29">
        <f t="shared" si="23"/>
        <v>4499.0626952718176</v>
      </c>
    </row>
    <row r="99" spans="4:19" x14ac:dyDescent="0.2">
      <c r="D99">
        <v>94</v>
      </c>
      <c r="E99" s="25">
        <f t="shared" si="29"/>
        <v>0</v>
      </c>
      <c r="F99" s="26">
        <f t="shared" si="24"/>
        <v>7.0921985815602844E-3</v>
      </c>
      <c r="G99" s="26">
        <f t="shared" si="25"/>
        <v>0.99290780141843971</v>
      </c>
      <c r="H99" s="26">
        <f t="shared" si="26"/>
        <v>0</v>
      </c>
      <c r="I99" s="26">
        <f t="shared" si="27"/>
        <v>0</v>
      </c>
      <c r="J99" s="22">
        <f t="shared" si="28"/>
        <v>0</v>
      </c>
      <c r="K99" s="18">
        <f t="shared" si="15"/>
        <v>0</v>
      </c>
      <c r="L99" s="18">
        <f t="shared" si="16"/>
        <v>0.42553191489361708</v>
      </c>
      <c r="M99" s="19">
        <f t="shared" si="17"/>
        <v>1.2907801418439717</v>
      </c>
      <c r="N99" s="19">
        <f t="shared" si="18"/>
        <v>0</v>
      </c>
      <c r="O99" s="19">
        <f t="shared" si="19"/>
        <v>0</v>
      </c>
      <c r="P99" s="19">
        <f t="shared" si="20"/>
        <v>0</v>
      </c>
      <c r="Q99" s="14">
        <f t="shared" si="21"/>
        <v>1.7163120567375887</v>
      </c>
      <c r="R99" s="29">
        <f t="shared" si="22"/>
        <v>291.32231404958674</v>
      </c>
      <c r="S99" s="29">
        <f t="shared" si="23"/>
        <v>4462.8099173553719</v>
      </c>
    </row>
    <row r="100" spans="4:19" x14ac:dyDescent="0.2">
      <c r="D100" s="3">
        <v>95</v>
      </c>
      <c r="E100" s="25">
        <f t="shared" si="29"/>
        <v>0</v>
      </c>
      <c r="F100" s="26">
        <f t="shared" si="24"/>
        <v>7.0175438596491238E-3</v>
      </c>
      <c r="G100" s="26">
        <f t="shared" si="25"/>
        <v>0.99298245614035086</v>
      </c>
      <c r="H100" s="26">
        <f t="shared" si="26"/>
        <v>0</v>
      </c>
      <c r="I100" s="26">
        <f t="shared" si="27"/>
        <v>0</v>
      </c>
      <c r="J100" s="22">
        <f t="shared" si="28"/>
        <v>0</v>
      </c>
      <c r="K100" s="18">
        <f t="shared" si="15"/>
        <v>0</v>
      </c>
      <c r="L100" s="18">
        <f t="shared" si="16"/>
        <v>0.42105263157894746</v>
      </c>
      <c r="M100" s="19">
        <f t="shared" si="17"/>
        <v>1.2908771929824561</v>
      </c>
      <c r="N100" s="19">
        <f t="shared" si="18"/>
        <v>0</v>
      </c>
      <c r="O100" s="19">
        <f t="shared" si="19"/>
        <v>0</v>
      </c>
      <c r="P100" s="19">
        <f t="shared" si="20"/>
        <v>0</v>
      </c>
      <c r="Q100" s="14">
        <f t="shared" si="21"/>
        <v>1.7119298245614036</v>
      </c>
      <c r="R100" s="29">
        <f t="shared" si="22"/>
        <v>292.06804673088749</v>
      </c>
      <c r="S100" s="29">
        <f t="shared" si="23"/>
        <v>4427.1367083418736</v>
      </c>
    </row>
    <row r="101" spans="4:19" x14ac:dyDescent="0.2">
      <c r="D101">
        <v>96</v>
      </c>
      <c r="E101" s="25">
        <f t="shared" si="29"/>
        <v>0</v>
      </c>
      <c r="F101" s="26">
        <f t="shared" si="24"/>
        <v>6.9444444444444449E-3</v>
      </c>
      <c r="G101" s="26">
        <f t="shared" si="25"/>
        <v>0.99305555555555558</v>
      </c>
      <c r="H101" s="26">
        <f t="shared" si="26"/>
        <v>0</v>
      </c>
      <c r="I101" s="26">
        <f t="shared" si="27"/>
        <v>0</v>
      </c>
      <c r="J101" s="22">
        <f t="shared" si="28"/>
        <v>0</v>
      </c>
      <c r="K101" s="18">
        <f t="shared" si="15"/>
        <v>0</v>
      </c>
      <c r="L101" s="18">
        <f t="shared" si="16"/>
        <v>0.41666666666666669</v>
      </c>
      <c r="M101" s="19">
        <f t="shared" si="17"/>
        <v>1.2909722222222222</v>
      </c>
      <c r="N101" s="19">
        <f t="shared" si="18"/>
        <v>0</v>
      </c>
      <c r="O101" s="19">
        <f t="shared" si="19"/>
        <v>0</v>
      </c>
      <c r="P101" s="19">
        <f t="shared" si="20"/>
        <v>0</v>
      </c>
      <c r="Q101" s="14">
        <f t="shared" si="21"/>
        <v>1.7076388888888889</v>
      </c>
      <c r="R101" s="29">
        <f t="shared" si="22"/>
        <v>292.80195201301342</v>
      </c>
      <c r="S101" s="29">
        <f t="shared" si="23"/>
        <v>4392.029280195201</v>
      </c>
    </row>
    <row r="102" spans="4:19" x14ac:dyDescent="0.2">
      <c r="D102" s="3">
        <v>97</v>
      </c>
      <c r="E102" s="25">
        <f t="shared" si="29"/>
        <v>0</v>
      </c>
      <c r="F102" s="26">
        <f t="shared" si="24"/>
        <v>6.8728522336769767E-3</v>
      </c>
      <c r="G102" s="26">
        <f t="shared" si="25"/>
        <v>0.99312714776632305</v>
      </c>
      <c r="H102" s="26">
        <f t="shared" si="26"/>
        <v>0</v>
      </c>
      <c r="I102" s="26">
        <f t="shared" si="27"/>
        <v>0</v>
      </c>
      <c r="J102" s="22">
        <f t="shared" si="28"/>
        <v>0</v>
      </c>
      <c r="K102" s="18">
        <f t="shared" si="15"/>
        <v>0</v>
      </c>
      <c r="L102" s="18">
        <f t="shared" si="16"/>
        <v>0.41237113402061859</v>
      </c>
      <c r="M102" s="19">
        <f t="shared" si="17"/>
        <v>1.29106529209622</v>
      </c>
      <c r="N102" s="19">
        <f t="shared" si="18"/>
        <v>0</v>
      </c>
      <c r="O102" s="19">
        <f t="shared" si="19"/>
        <v>0</v>
      </c>
      <c r="P102" s="19">
        <f t="shared" si="20"/>
        <v>0</v>
      </c>
      <c r="Q102" s="14">
        <f t="shared" si="21"/>
        <v>1.7034364261168387</v>
      </c>
      <c r="R102" s="29">
        <f t="shared" si="22"/>
        <v>293.52430905789788</v>
      </c>
      <c r="S102" s="29">
        <f t="shared" si="23"/>
        <v>4357.4742787976593</v>
      </c>
    </row>
    <row r="103" spans="4:19" x14ac:dyDescent="0.2">
      <c r="D103">
        <v>98</v>
      </c>
      <c r="E103" s="25">
        <f t="shared" si="29"/>
        <v>0</v>
      </c>
      <c r="F103" s="26">
        <f t="shared" si="24"/>
        <v>6.8027210884353748E-3</v>
      </c>
      <c r="G103" s="26">
        <f t="shared" si="25"/>
        <v>0.99319727891156462</v>
      </c>
      <c r="H103" s="26">
        <f t="shared" si="26"/>
        <v>0</v>
      </c>
      <c r="I103" s="26">
        <f t="shared" si="27"/>
        <v>0</v>
      </c>
      <c r="J103" s="22">
        <f t="shared" si="28"/>
        <v>0</v>
      </c>
      <c r="K103" s="18">
        <f t="shared" si="15"/>
        <v>0</v>
      </c>
      <c r="L103" s="18">
        <f t="shared" si="16"/>
        <v>0.40816326530612246</v>
      </c>
      <c r="M103" s="19">
        <f t="shared" si="17"/>
        <v>1.291156462585034</v>
      </c>
      <c r="N103" s="19">
        <f t="shared" si="18"/>
        <v>0</v>
      </c>
      <c r="O103" s="19">
        <f t="shared" si="19"/>
        <v>0</v>
      </c>
      <c r="P103" s="19">
        <f t="shared" si="20"/>
        <v>0</v>
      </c>
      <c r="Q103" s="14">
        <f t="shared" si="21"/>
        <v>1.6993197278911565</v>
      </c>
      <c r="R103" s="29">
        <f t="shared" si="22"/>
        <v>294.23538831064849</v>
      </c>
      <c r="S103" s="29">
        <f t="shared" si="23"/>
        <v>4323.4587670136107</v>
      </c>
    </row>
    <row r="104" spans="4:19" x14ac:dyDescent="0.2">
      <c r="D104" s="3">
        <v>99</v>
      </c>
      <c r="E104" s="25">
        <f t="shared" si="29"/>
        <v>0</v>
      </c>
      <c r="F104" s="26">
        <f t="shared" si="24"/>
        <v>6.7340067340067346E-3</v>
      </c>
      <c r="G104" s="26">
        <f t="shared" si="25"/>
        <v>0.9932659932659933</v>
      </c>
      <c r="H104" s="26">
        <f t="shared" si="26"/>
        <v>0</v>
      </c>
      <c r="I104" s="26">
        <f t="shared" si="27"/>
        <v>0</v>
      </c>
      <c r="J104" s="22">
        <f t="shared" si="28"/>
        <v>0</v>
      </c>
      <c r="K104" s="18">
        <f t="shared" si="15"/>
        <v>0</v>
      </c>
      <c r="L104" s="18">
        <f t="shared" si="16"/>
        <v>0.40404040404040409</v>
      </c>
      <c r="M104" s="19">
        <f t="shared" si="17"/>
        <v>1.2912457912457913</v>
      </c>
      <c r="N104" s="19">
        <f t="shared" si="18"/>
        <v>0</v>
      </c>
      <c r="O104" s="19">
        <f t="shared" si="19"/>
        <v>0</v>
      </c>
      <c r="P104" s="19">
        <f t="shared" si="20"/>
        <v>0</v>
      </c>
      <c r="Q104" s="14">
        <f t="shared" si="21"/>
        <v>1.6952861952861955</v>
      </c>
      <c r="R104" s="29">
        <f t="shared" si="22"/>
        <v>294.93545183713996</v>
      </c>
      <c r="S104" s="29">
        <f t="shared" si="23"/>
        <v>4289.9702085402178</v>
      </c>
    </row>
    <row r="105" spans="4:19" x14ac:dyDescent="0.2">
      <c r="D105">
        <v>100</v>
      </c>
      <c r="E105" s="25">
        <f t="shared" si="29"/>
        <v>0</v>
      </c>
      <c r="F105" s="26">
        <f t="shared" si="24"/>
        <v>6.6666666666666671E-3</v>
      </c>
      <c r="G105" s="26">
        <f t="shared" si="25"/>
        <v>0.99333333333333329</v>
      </c>
      <c r="H105" s="26">
        <f t="shared" si="26"/>
        <v>0</v>
      </c>
      <c r="I105" s="26">
        <f t="shared" si="27"/>
        <v>0</v>
      </c>
      <c r="J105" s="22">
        <f t="shared" si="28"/>
        <v>0</v>
      </c>
      <c r="K105" s="18">
        <f t="shared" si="15"/>
        <v>0</v>
      </c>
      <c r="L105" s="18">
        <f t="shared" si="16"/>
        <v>0.4</v>
      </c>
      <c r="M105" s="19">
        <f t="shared" si="17"/>
        <v>1.2913333333333332</v>
      </c>
      <c r="N105" s="19">
        <f t="shared" si="18"/>
        <v>0</v>
      </c>
      <c r="O105" s="19">
        <f t="shared" si="19"/>
        <v>0</v>
      </c>
      <c r="P105" s="19">
        <f t="shared" si="20"/>
        <v>0</v>
      </c>
      <c r="Q105" s="14">
        <f t="shared" si="21"/>
        <v>1.6913333333333331</v>
      </c>
      <c r="R105" s="29">
        <f t="shared" si="22"/>
        <v>295.62475364603864</v>
      </c>
      <c r="S105" s="29">
        <f t="shared" si="23"/>
        <v>4256.9964525029563</v>
      </c>
    </row>
    <row r="106" spans="4:19" x14ac:dyDescent="0.2">
      <c r="D106" s="3">
        <v>101</v>
      </c>
      <c r="E106" s="25">
        <f t="shared" si="29"/>
        <v>0</v>
      </c>
      <c r="F106" s="26">
        <f t="shared" si="24"/>
        <v>6.6006600660066016E-3</v>
      </c>
      <c r="G106" s="26">
        <f t="shared" si="25"/>
        <v>0.99339933993399343</v>
      </c>
      <c r="H106" s="26">
        <f t="shared" si="26"/>
        <v>0</v>
      </c>
      <c r="I106" s="26">
        <f t="shared" si="27"/>
        <v>0</v>
      </c>
      <c r="J106" s="22">
        <f t="shared" si="28"/>
        <v>0</v>
      </c>
      <c r="K106" s="18">
        <f t="shared" si="15"/>
        <v>0</v>
      </c>
      <c r="L106" s="18">
        <f t="shared" si="16"/>
        <v>0.39603960396039611</v>
      </c>
      <c r="M106" s="19">
        <f t="shared" si="17"/>
        <v>1.2914191419141916</v>
      </c>
      <c r="N106" s="19">
        <f t="shared" si="18"/>
        <v>0</v>
      </c>
      <c r="O106" s="19">
        <f t="shared" si="19"/>
        <v>0</v>
      </c>
      <c r="P106" s="19">
        <f t="shared" si="20"/>
        <v>0</v>
      </c>
      <c r="Q106" s="14">
        <f t="shared" si="21"/>
        <v>1.6874587458745878</v>
      </c>
      <c r="R106" s="29">
        <f t="shared" si="22"/>
        <v>296.30353999608832</v>
      </c>
      <c r="S106" s="29">
        <f t="shared" si="23"/>
        <v>4224.525718756111</v>
      </c>
    </row>
    <row r="107" spans="4:19" x14ac:dyDescent="0.2">
      <c r="D107">
        <v>102</v>
      </c>
      <c r="E107" s="25">
        <f t="shared" si="29"/>
        <v>0</v>
      </c>
      <c r="F107" s="26">
        <f t="shared" si="24"/>
        <v>6.5359477124183017E-3</v>
      </c>
      <c r="G107" s="26">
        <f t="shared" si="25"/>
        <v>0.99346405228758172</v>
      </c>
      <c r="H107" s="26">
        <f t="shared" si="26"/>
        <v>0</v>
      </c>
      <c r="I107" s="26">
        <f t="shared" si="27"/>
        <v>0</v>
      </c>
      <c r="J107" s="22">
        <f t="shared" si="28"/>
        <v>0</v>
      </c>
      <c r="K107" s="18">
        <f t="shared" si="15"/>
        <v>0</v>
      </c>
      <c r="L107" s="18">
        <f t="shared" si="16"/>
        <v>0.39215686274509809</v>
      </c>
      <c r="M107" s="19">
        <f t="shared" si="17"/>
        <v>1.2915032679738563</v>
      </c>
      <c r="N107" s="19">
        <f t="shared" si="18"/>
        <v>0</v>
      </c>
      <c r="O107" s="19">
        <f t="shared" si="19"/>
        <v>0</v>
      </c>
      <c r="P107" s="19">
        <f t="shared" si="20"/>
        <v>0</v>
      </c>
      <c r="Q107" s="14">
        <f t="shared" si="21"/>
        <v>1.6836601307189545</v>
      </c>
      <c r="R107" s="29">
        <f t="shared" si="22"/>
        <v>296.97204968944095</v>
      </c>
      <c r="S107" s="29">
        <f t="shared" si="23"/>
        <v>4192.5465838509308</v>
      </c>
    </row>
    <row r="108" spans="4:19" x14ac:dyDescent="0.2">
      <c r="D108" s="3">
        <v>103</v>
      </c>
      <c r="E108" s="25">
        <f t="shared" si="29"/>
        <v>0</v>
      </c>
      <c r="F108" s="26">
        <f t="shared" si="24"/>
        <v>6.4724919093851136E-3</v>
      </c>
      <c r="G108" s="26">
        <f t="shared" si="25"/>
        <v>0.99352750809061485</v>
      </c>
      <c r="H108" s="26">
        <f t="shared" si="26"/>
        <v>0</v>
      </c>
      <c r="I108" s="26">
        <f t="shared" si="27"/>
        <v>0</v>
      </c>
      <c r="J108" s="22">
        <f t="shared" si="28"/>
        <v>0</v>
      </c>
      <c r="K108" s="18">
        <f t="shared" si="15"/>
        <v>0</v>
      </c>
      <c r="L108" s="18">
        <f t="shared" si="16"/>
        <v>0.38834951456310679</v>
      </c>
      <c r="M108" s="19">
        <f t="shared" si="17"/>
        <v>1.2915857605177994</v>
      </c>
      <c r="N108" s="19">
        <f t="shared" si="18"/>
        <v>0</v>
      </c>
      <c r="O108" s="19">
        <f t="shared" si="19"/>
        <v>0</v>
      </c>
      <c r="P108" s="19">
        <f t="shared" si="20"/>
        <v>0</v>
      </c>
      <c r="Q108" s="14">
        <f t="shared" si="21"/>
        <v>1.6799352750809062</v>
      </c>
      <c r="R108" s="29">
        <f t="shared" si="22"/>
        <v>297.63051435176266</v>
      </c>
      <c r="S108" s="29">
        <f t="shared" si="23"/>
        <v>4161.0479676362929</v>
      </c>
    </row>
    <row r="109" spans="4:19" x14ac:dyDescent="0.2">
      <c r="D109">
        <v>104</v>
      </c>
      <c r="E109" s="25">
        <f t="shared" si="29"/>
        <v>0</v>
      </c>
      <c r="F109" s="26">
        <f t="shared" si="24"/>
        <v>6.4102564102564109E-3</v>
      </c>
      <c r="G109" s="26">
        <f t="shared" si="25"/>
        <v>0.99358974358974361</v>
      </c>
      <c r="H109" s="26">
        <f t="shared" si="26"/>
        <v>0</v>
      </c>
      <c r="I109" s="26">
        <f t="shared" si="27"/>
        <v>0</v>
      </c>
      <c r="J109" s="22">
        <f t="shared" si="28"/>
        <v>0</v>
      </c>
      <c r="K109" s="18">
        <f t="shared" si="15"/>
        <v>0</v>
      </c>
      <c r="L109" s="18">
        <f t="shared" si="16"/>
        <v>0.38461538461538464</v>
      </c>
      <c r="M109" s="19">
        <f t="shared" si="17"/>
        <v>1.2916666666666667</v>
      </c>
      <c r="N109" s="19">
        <f t="shared" si="18"/>
        <v>0</v>
      </c>
      <c r="O109" s="19">
        <f t="shared" si="19"/>
        <v>0</v>
      </c>
      <c r="P109" s="19">
        <f t="shared" si="20"/>
        <v>0</v>
      </c>
      <c r="Q109" s="14">
        <f t="shared" si="21"/>
        <v>1.6762820512820513</v>
      </c>
      <c r="R109" s="29">
        <f t="shared" si="22"/>
        <v>298.27915869980876</v>
      </c>
      <c r="S109" s="29">
        <f t="shared" si="23"/>
        <v>4130.0191204588909</v>
      </c>
    </row>
    <row r="110" spans="4:19" x14ac:dyDescent="0.2">
      <c r="D110" s="3">
        <v>105</v>
      </c>
      <c r="E110" s="25">
        <f t="shared" si="29"/>
        <v>0</v>
      </c>
      <c r="F110" s="26">
        <f t="shared" si="24"/>
        <v>6.3492063492063501E-3</v>
      </c>
      <c r="G110" s="26">
        <f t="shared" si="25"/>
        <v>0.99365079365079367</v>
      </c>
      <c r="H110" s="26">
        <f t="shared" si="26"/>
        <v>0</v>
      </c>
      <c r="I110" s="26">
        <f t="shared" si="27"/>
        <v>0</v>
      </c>
      <c r="J110" s="22">
        <f t="shared" si="28"/>
        <v>0</v>
      </c>
      <c r="K110" s="18">
        <f t="shared" si="15"/>
        <v>0</v>
      </c>
      <c r="L110" s="18">
        <f t="shared" si="16"/>
        <v>0.38095238095238099</v>
      </c>
      <c r="M110" s="19">
        <f t="shared" si="17"/>
        <v>1.2917460317460319</v>
      </c>
      <c r="N110" s="19">
        <f t="shared" si="18"/>
        <v>0</v>
      </c>
      <c r="O110" s="19">
        <f t="shared" si="19"/>
        <v>0</v>
      </c>
      <c r="P110" s="19">
        <f t="shared" si="20"/>
        <v>0</v>
      </c>
      <c r="Q110" s="14">
        <f t="shared" si="21"/>
        <v>1.6726984126984128</v>
      </c>
      <c r="R110" s="29">
        <f t="shared" si="22"/>
        <v>298.91820079711516</v>
      </c>
      <c r="S110" s="29">
        <f t="shared" si="23"/>
        <v>4099.4496109318652</v>
      </c>
    </row>
    <row r="111" spans="4:19" x14ac:dyDescent="0.2">
      <c r="D111">
        <v>106</v>
      </c>
      <c r="E111" s="25">
        <f t="shared" si="29"/>
        <v>0</v>
      </c>
      <c r="F111" s="26">
        <f t="shared" si="24"/>
        <v>6.2893081761006293E-3</v>
      </c>
      <c r="G111" s="26">
        <f t="shared" si="25"/>
        <v>0.99371069182389937</v>
      </c>
      <c r="H111" s="26">
        <f t="shared" si="26"/>
        <v>0</v>
      </c>
      <c r="I111" s="26">
        <f t="shared" si="27"/>
        <v>0</v>
      </c>
      <c r="J111" s="22">
        <f t="shared" si="28"/>
        <v>0</v>
      </c>
      <c r="K111" s="18">
        <f t="shared" si="15"/>
        <v>0</v>
      </c>
      <c r="L111" s="18">
        <f t="shared" si="16"/>
        <v>0.37735849056603776</v>
      </c>
      <c r="M111" s="19">
        <f t="shared" si="17"/>
        <v>1.2918238993710691</v>
      </c>
      <c r="N111" s="19">
        <f t="shared" si="18"/>
        <v>0</v>
      </c>
      <c r="O111" s="19">
        <f t="shared" si="19"/>
        <v>0</v>
      </c>
      <c r="P111" s="19">
        <f t="shared" si="20"/>
        <v>0</v>
      </c>
      <c r="Q111" s="14">
        <f t="shared" si="21"/>
        <v>1.6691823899371068</v>
      </c>
      <c r="R111" s="29">
        <f t="shared" si="22"/>
        <v>299.54785229841752</v>
      </c>
      <c r="S111" s="29">
        <f t="shared" si="23"/>
        <v>4069.3293142426533</v>
      </c>
    </row>
    <row r="112" spans="4:19" x14ac:dyDescent="0.2">
      <c r="D112" s="3">
        <v>107</v>
      </c>
      <c r="E112" s="25">
        <f t="shared" si="29"/>
        <v>0</v>
      </c>
      <c r="F112" s="26">
        <f t="shared" si="24"/>
        <v>6.230529595015577E-3</v>
      </c>
      <c r="G112" s="26">
        <f t="shared" si="25"/>
        <v>0.99376947040498442</v>
      </c>
      <c r="H112" s="26">
        <f t="shared" si="26"/>
        <v>0</v>
      </c>
      <c r="I112" s="26">
        <f t="shared" si="27"/>
        <v>0</v>
      </c>
      <c r="J112" s="22">
        <f t="shared" si="28"/>
        <v>0</v>
      </c>
      <c r="K112" s="18">
        <f t="shared" si="15"/>
        <v>0</v>
      </c>
      <c r="L112" s="18">
        <f t="shared" si="16"/>
        <v>0.37383177570093462</v>
      </c>
      <c r="M112" s="19">
        <f t="shared" si="17"/>
        <v>1.2919003115264798</v>
      </c>
      <c r="N112" s="19">
        <f t="shared" si="18"/>
        <v>0</v>
      </c>
      <c r="O112" s="19">
        <f t="shared" si="19"/>
        <v>0</v>
      </c>
      <c r="P112" s="19">
        <f t="shared" si="20"/>
        <v>0</v>
      </c>
      <c r="Q112" s="14">
        <f t="shared" si="21"/>
        <v>1.6657320872274144</v>
      </c>
      <c r="R112" s="29">
        <f t="shared" si="22"/>
        <v>300.16831868337385</v>
      </c>
      <c r="S112" s="29">
        <f t="shared" si="23"/>
        <v>4039.6484009725077</v>
      </c>
    </row>
    <row r="113" spans="4:19" x14ac:dyDescent="0.2">
      <c r="D113">
        <v>108</v>
      </c>
      <c r="E113" s="25">
        <f t="shared" si="29"/>
        <v>0</v>
      </c>
      <c r="F113" s="26">
        <f t="shared" si="24"/>
        <v>6.17283950617284E-3</v>
      </c>
      <c r="G113" s="26">
        <f t="shared" si="25"/>
        <v>0.99382716049382713</v>
      </c>
      <c r="H113" s="26">
        <f t="shared" si="26"/>
        <v>0</v>
      </c>
      <c r="I113" s="26">
        <f t="shared" si="27"/>
        <v>0</v>
      </c>
      <c r="J113" s="22">
        <f t="shared" si="28"/>
        <v>0</v>
      </c>
      <c r="K113" s="18">
        <f t="shared" si="15"/>
        <v>0</v>
      </c>
      <c r="L113" s="18">
        <f t="shared" si="16"/>
        <v>0.37037037037037041</v>
      </c>
      <c r="M113" s="19">
        <f t="shared" si="17"/>
        <v>1.2919753086419754</v>
      </c>
      <c r="N113" s="19">
        <f t="shared" si="18"/>
        <v>0</v>
      </c>
      <c r="O113" s="19">
        <f t="shared" si="19"/>
        <v>0</v>
      </c>
      <c r="P113" s="19">
        <f t="shared" si="20"/>
        <v>0</v>
      </c>
      <c r="Q113" s="14">
        <f t="shared" si="21"/>
        <v>1.6623456790123459</v>
      </c>
      <c r="R113" s="29">
        <f t="shared" si="22"/>
        <v>300.77979948013365</v>
      </c>
      <c r="S113" s="29">
        <f t="shared" si="23"/>
        <v>4010.3973264017823</v>
      </c>
    </row>
    <row r="114" spans="4:19" x14ac:dyDescent="0.2">
      <c r="D114" s="3">
        <v>109</v>
      </c>
      <c r="E114" s="25">
        <f t="shared" si="29"/>
        <v>0</v>
      </c>
      <c r="F114" s="26">
        <f t="shared" si="24"/>
        <v>6.1162079510703373E-3</v>
      </c>
      <c r="G114" s="26">
        <f t="shared" si="25"/>
        <v>0.99388379204892963</v>
      </c>
      <c r="H114" s="26">
        <f t="shared" si="26"/>
        <v>0</v>
      </c>
      <c r="I114" s="26">
        <f t="shared" si="27"/>
        <v>0</v>
      </c>
      <c r="J114" s="22">
        <f t="shared" si="28"/>
        <v>0</v>
      </c>
      <c r="K114" s="18">
        <f t="shared" si="15"/>
        <v>0</v>
      </c>
      <c r="L114" s="18">
        <f t="shared" si="16"/>
        <v>0.36697247706422026</v>
      </c>
      <c r="M114" s="19">
        <f t="shared" si="17"/>
        <v>1.2920489296636086</v>
      </c>
      <c r="N114" s="19">
        <f t="shared" si="18"/>
        <v>0</v>
      </c>
      <c r="O114" s="19">
        <f t="shared" si="19"/>
        <v>0</v>
      </c>
      <c r="P114" s="19">
        <f t="shared" si="20"/>
        <v>0</v>
      </c>
      <c r="Q114" s="14">
        <f t="shared" si="21"/>
        <v>1.6590214067278288</v>
      </c>
      <c r="R114" s="29">
        <f t="shared" si="22"/>
        <v>301.38248847926269</v>
      </c>
      <c r="S114" s="29">
        <f t="shared" si="23"/>
        <v>3981.5668202764982</v>
      </c>
    </row>
    <row r="115" spans="4:19" x14ac:dyDescent="0.2">
      <c r="D115">
        <v>110</v>
      </c>
      <c r="E115" s="25">
        <f t="shared" si="29"/>
        <v>0</v>
      </c>
      <c r="F115" s="26">
        <f t="shared" si="24"/>
        <v>6.0606060606060615E-3</v>
      </c>
      <c r="G115" s="26">
        <f t="shared" si="25"/>
        <v>0.9939393939393939</v>
      </c>
      <c r="H115" s="26">
        <f t="shared" si="26"/>
        <v>0</v>
      </c>
      <c r="I115" s="26">
        <f t="shared" si="27"/>
        <v>0</v>
      </c>
      <c r="J115" s="22">
        <f t="shared" si="28"/>
        <v>0</v>
      </c>
      <c r="K115" s="18">
        <f t="shared" si="15"/>
        <v>0</v>
      </c>
      <c r="L115" s="18">
        <f t="shared" si="16"/>
        <v>0.3636363636363637</v>
      </c>
      <c r="M115" s="19">
        <f t="shared" si="17"/>
        <v>1.292121212121212</v>
      </c>
      <c r="N115" s="19">
        <f t="shared" si="18"/>
        <v>0</v>
      </c>
      <c r="O115" s="19">
        <f t="shared" si="19"/>
        <v>0</v>
      </c>
      <c r="P115" s="19">
        <f t="shared" si="20"/>
        <v>0</v>
      </c>
      <c r="Q115" s="14">
        <f t="shared" si="21"/>
        <v>1.6557575757575758</v>
      </c>
      <c r="R115" s="29">
        <f t="shared" si="22"/>
        <v>301.97657393850659</v>
      </c>
      <c r="S115" s="29">
        <f t="shared" si="23"/>
        <v>3953.1478770131775</v>
      </c>
    </row>
    <row r="116" spans="4:19" x14ac:dyDescent="0.2">
      <c r="D116" s="3">
        <v>111</v>
      </c>
      <c r="E116" s="25">
        <f t="shared" si="29"/>
        <v>0</v>
      </c>
      <c r="F116" s="26">
        <f t="shared" si="24"/>
        <v>6.0060060060060068E-3</v>
      </c>
      <c r="G116" s="26">
        <f t="shared" si="25"/>
        <v>0.99399399399399402</v>
      </c>
      <c r="H116" s="26">
        <f t="shared" si="26"/>
        <v>0</v>
      </c>
      <c r="I116" s="26">
        <f t="shared" si="27"/>
        <v>0</v>
      </c>
      <c r="J116" s="22">
        <f t="shared" si="28"/>
        <v>0</v>
      </c>
      <c r="K116" s="18">
        <f t="shared" si="15"/>
        <v>0</v>
      </c>
      <c r="L116" s="18">
        <f t="shared" si="16"/>
        <v>0.3603603603603604</v>
      </c>
      <c r="M116" s="19">
        <f t="shared" si="17"/>
        <v>1.2921921921921922</v>
      </c>
      <c r="N116" s="19">
        <f t="shared" si="18"/>
        <v>0</v>
      </c>
      <c r="O116" s="19">
        <f t="shared" si="19"/>
        <v>0</v>
      </c>
      <c r="P116" s="19">
        <f t="shared" si="20"/>
        <v>0</v>
      </c>
      <c r="Q116" s="14">
        <f t="shared" si="21"/>
        <v>1.6525525525525526</v>
      </c>
      <c r="R116" s="29">
        <f t="shared" si="22"/>
        <v>302.56223877884787</v>
      </c>
      <c r="S116" s="29">
        <f t="shared" si="23"/>
        <v>3925.131746320189</v>
      </c>
    </row>
    <row r="117" spans="4:19" x14ac:dyDescent="0.2">
      <c r="D117">
        <v>112</v>
      </c>
      <c r="E117" s="25">
        <f t="shared" si="29"/>
        <v>0</v>
      </c>
      <c r="F117" s="26">
        <f t="shared" si="24"/>
        <v>5.9523809523809529E-3</v>
      </c>
      <c r="G117" s="26">
        <f t="shared" si="25"/>
        <v>0.99404761904761907</v>
      </c>
      <c r="H117" s="26">
        <f t="shared" si="26"/>
        <v>0</v>
      </c>
      <c r="I117" s="26">
        <f t="shared" si="27"/>
        <v>0</v>
      </c>
      <c r="J117" s="22">
        <f t="shared" si="28"/>
        <v>0</v>
      </c>
      <c r="K117" s="18">
        <f t="shared" si="15"/>
        <v>0</v>
      </c>
      <c r="L117" s="18">
        <f t="shared" si="16"/>
        <v>0.35714285714285715</v>
      </c>
      <c r="M117" s="19">
        <f t="shared" si="17"/>
        <v>1.2922619047619048</v>
      </c>
      <c r="N117" s="19">
        <f t="shared" si="18"/>
        <v>0</v>
      </c>
      <c r="O117" s="19">
        <f t="shared" si="19"/>
        <v>0</v>
      </c>
      <c r="P117" s="19">
        <f t="shared" si="20"/>
        <v>0</v>
      </c>
      <c r="Q117" s="14">
        <f t="shared" si="21"/>
        <v>1.649404761904762</v>
      </c>
      <c r="R117" s="29">
        <f t="shared" si="22"/>
        <v>303.13966077228434</v>
      </c>
      <c r="S117" s="29">
        <f t="shared" si="23"/>
        <v>3897.5099242150845</v>
      </c>
    </row>
    <row r="118" spans="4:19" x14ac:dyDescent="0.2">
      <c r="D118" s="3">
        <v>113</v>
      </c>
      <c r="E118" s="25">
        <f t="shared" si="29"/>
        <v>0</v>
      </c>
      <c r="F118" s="26">
        <f t="shared" si="24"/>
        <v>5.8997050147492633E-3</v>
      </c>
      <c r="G118" s="26">
        <f t="shared" si="25"/>
        <v>0.99410029498525077</v>
      </c>
      <c r="H118" s="26">
        <f t="shared" si="26"/>
        <v>0</v>
      </c>
      <c r="I118" s="26">
        <f t="shared" si="27"/>
        <v>0</v>
      </c>
      <c r="J118" s="22">
        <f t="shared" si="28"/>
        <v>0</v>
      </c>
      <c r="K118" s="18">
        <f t="shared" si="15"/>
        <v>0</v>
      </c>
      <c r="L118" s="18">
        <f t="shared" si="16"/>
        <v>0.3539823008849558</v>
      </c>
      <c r="M118" s="19">
        <f t="shared" si="17"/>
        <v>1.292330383480826</v>
      </c>
      <c r="N118" s="19">
        <f t="shared" si="18"/>
        <v>0</v>
      </c>
      <c r="O118" s="19">
        <f t="shared" si="19"/>
        <v>0</v>
      </c>
      <c r="P118" s="19">
        <f t="shared" si="20"/>
        <v>0</v>
      </c>
      <c r="Q118" s="14">
        <f t="shared" si="21"/>
        <v>1.6463126843657818</v>
      </c>
      <c r="R118" s="29">
        <f t="shared" si="22"/>
        <v>303.70901272173444</v>
      </c>
      <c r="S118" s="29">
        <f t="shared" si="23"/>
        <v>3870.2741444185626</v>
      </c>
    </row>
    <row r="119" spans="4:19" x14ac:dyDescent="0.2">
      <c r="D119">
        <v>114</v>
      </c>
      <c r="E119" s="25">
        <f t="shared" si="29"/>
        <v>0</v>
      </c>
      <c r="F119" s="26">
        <f t="shared" si="24"/>
        <v>5.8479532163742695E-3</v>
      </c>
      <c r="G119" s="26">
        <f t="shared" si="25"/>
        <v>0.99415204678362568</v>
      </c>
      <c r="H119" s="26">
        <f t="shared" si="26"/>
        <v>0</v>
      </c>
      <c r="I119" s="26">
        <f t="shared" si="27"/>
        <v>0</v>
      </c>
      <c r="J119" s="22">
        <f t="shared" si="28"/>
        <v>0</v>
      </c>
      <c r="K119" s="18">
        <f t="shared" si="15"/>
        <v>0</v>
      </c>
      <c r="L119" s="18">
        <f t="shared" si="16"/>
        <v>0.35087719298245618</v>
      </c>
      <c r="M119" s="19">
        <f t="shared" si="17"/>
        <v>1.2923976608187133</v>
      </c>
      <c r="N119" s="19">
        <f t="shared" si="18"/>
        <v>0</v>
      </c>
      <c r="O119" s="19">
        <f t="shared" si="19"/>
        <v>0</v>
      </c>
      <c r="P119" s="19">
        <f t="shared" si="20"/>
        <v>0</v>
      </c>
      <c r="Q119" s="14">
        <f t="shared" si="21"/>
        <v>1.6432748538011694</v>
      </c>
      <c r="R119" s="29">
        <f t="shared" si="22"/>
        <v>304.27046263345198</v>
      </c>
      <c r="S119" s="29">
        <f t="shared" si="23"/>
        <v>3843.4163701067619</v>
      </c>
    </row>
    <row r="120" spans="4:19" x14ac:dyDescent="0.2">
      <c r="D120" s="3">
        <v>115</v>
      </c>
      <c r="E120" s="25">
        <f t="shared" si="29"/>
        <v>0</v>
      </c>
      <c r="F120" s="26">
        <f t="shared" si="24"/>
        <v>5.7971014492753633E-3</v>
      </c>
      <c r="G120" s="26">
        <f t="shared" si="25"/>
        <v>0.99420289855072463</v>
      </c>
      <c r="H120" s="26">
        <f t="shared" si="26"/>
        <v>0</v>
      </c>
      <c r="I120" s="26">
        <f t="shared" si="27"/>
        <v>0</v>
      </c>
      <c r="J120" s="22">
        <f t="shared" si="28"/>
        <v>0</v>
      </c>
      <c r="K120" s="18">
        <f t="shared" si="15"/>
        <v>0</v>
      </c>
      <c r="L120" s="18">
        <f t="shared" si="16"/>
        <v>0.34782608695652178</v>
      </c>
      <c r="M120" s="19">
        <f t="shared" si="17"/>
        <v>1.2924637681159421</v>
      </c>
      <c r="N120" s="19">
        <f t="shared" si="18"/>
        <v>0</v>
      </c>
      <c r="O120" s="19">
        <f t="shared" si="19"/>
        <v>0</v>
      </c>
      <c r="P120" s="19">
        <f t="shared" si="20"/>
        <v>0</v>
      </c>
      <c r="Q120" s="14">
        <f t="shared" si="21"/>
        <v>1.6402898550724638</v>
      </c>
      <c r="R120" s="29">
        <f t="shared" si="22"/>
        <v>304.82417388231136</v>
      </c>
      <c r="S120" s="29">
        <f t="shared" si="23"/>
        <v>3816.9287860045947</v>
      </c>
    </row>
    <row r="121" spans="4:19" x14ac:dyDescent="0.2">
      <c r="D121">
        <v>116</v>
      </c>
      <c r="E121" s="25">
        <f t="shared" si="29"/>
        <v>0</v>
      </c>
      <c r="F121" s="26">
        <f t="shared" si="24"/>
        <v>5.74712643678161E-3</v>
      </c>
      <c r="G121" s="26">
        <f t="shared" si="25"/>
        <v>0.99425287356321834</v>
      </c>
      <c r="H121" s="26">
        <f t="shared" si="26"/>
        <v>0</v>
      </c>
      <c r="I121" s="26">
        <f t="shared" si="27"/>
        <v>0</v>
      </c>
      <c r="J121" s="22">
        <f t="shared" si="28"/>
        <v>0</v>
      </c>
      <c r="K121" s="18">
        <f t="shared" si="15"/>
        <v>0</v>
      </c>
      <c r="L121" s="18">
        <f t="shared" si="16"/>
        <v>0.34482758620689657</v>
      </c>
      <c r="M121" s="19">
        <f t="shared" si="17"/>
        <v>1.292528735632184</v>
      </c>
      <c r="N121" s="19">
        <f t="shared" si="18"/>
        <v>0</v>
      </c>
      <c r="O121" s="19">
        <f t="shared" si="19"/>
        <v>0</v>
      </c>
      <c r="P121" s="19">
        <f t="shared" si="20"/>
        <v>0</v>
      </c>
      <c r="Q121" s="14">
        <f t="shared" si="21"/>
        <v>1.6373563218390805</v>
      </c>
      <c r="R121" s="29">
        <f t="shared" si="22"/>
        <v>305.37030537030535</v>
      </c>
      <c r="S121" s="29">
        <f t="shared" si="23"/>
        <v>3790.8037908037904</v>
      </c>
    </row>
    <row r="122" spans="4:19" x14ac:dyDescent="0.2">
      <c r="D122" s="3">
        <v>117</v>
      </c>
      <c r="E122" s="25">
        <f t="shared" si="29"/>
        <v>0</v>
      </c>
      <c r="F122" s="26">
        <f t="shared" si="24"/>
        <v>5.6980056980056983E-3</v>
      </c>
      <c r="G122" s="26">
        <f t="shared" si="25"/>
        <v>0.99430199430199429</v>
      </c>
      <c r="H122" s="26">
        <f t="shared" si="26"/>
        <v>0</v>
      </c>
      <c r="I122" s="26">
        <f t="shared" si="27"/>
        <v>0</v>
      </c>
      <c r="J122" s="22">
        <f t="shared" si="28"/>
        <v>0</v>
      </c>
      <c r="K122" s="18">
        <f t="shared" si="15"/>
        <v>0</v>
      </c>
      <c r="L122" s="18">
        <f t="shared" si="16"/>
        <v>0.34188034188034189</v>
      </c>
      <c r="M122" s="19">
        <f t="shared" si="17"/>
        <v>1.2925925925925925</v>
      </c>
      <c r="N122" s="19">
        <f t="shared" si="18"/>
        <v>0</v>
      </c>
      <c r="O122" s="19">
        <f t="shared" si="19"/>
        <v>0</v>
      </c>
      <c r="P122" s="19">
        <f t="shared" si="20"/>
        <v>0</v>
      </c>
      <c r="Q122" s="14">
        <f t="shared" si="21"/>
        <v>1.6344729344729343</v>
      </c>
      <c r="R122" s="29">
        <f t="shared" si="22"/>
        <v>305.90901167857766</v>
      </c>
      <c r="S122" s="29">
        <f t="shared" si="23"/>
        <v>3765.0339898901866</v>
      </c>
    </row>
    <row r="123" spans="4:19" x14ac:dyDescent="0.2">
      <c r="D123">
        <v>118</v>
      </c>
      <c r="E123" s="25">
        <f t="shared" si="29"/>
        <v>0</v>
      </c>
      <c r="F123" s="26">
        <f t="shared" si="24"/>
        <v>5.6497175141242946E-3</v>
      </c>
      <c r="G123" s="26">
        <f t="shared" si="25"/>
        <v>0.99435028248587576</v>
      </c>
      <c r="H123" s="26">
        <f t="shared" si="26"/>
        <v>0</v>
      </c>
      <c r="I123" s="26">
        <f t="shared" si="27"/>
        <v>0</v>
      </c>
      <c r="J123" s="22">
        <f t="shared" si="28"/>
        <v>0</v>
      </c>
      <c r="K123" s="18">
        <f t="shared" si="15"/>
        <v>0</v>
      </c>
      <c r="L123" s="18">
        <f t="shared" si="16"/>
        <v>0.33898305084745767</v>
      </c>
      <c r="M123" s="19">
        <f t="shared" si="17"/>
        <v>1.2926553672316385</v>
      </c>
      <c r="N123" s="19">
        <f t="shared" si="18"/>
        <v>0</v>
      </c>
      <c r="O123" s="19">
        <f t="shared" si="19"/>
        <v>0</v>
      </c>
      <c r="P123" s="19">
        <f t="shared" si="20"/>
        <v>0</v>
      </c>
      <c r="Q123" s="14">
        <f t="shared" si="21"/>
        <v>1.6316384180790962</v>
      </c>
      <c r="R123" s="29">
        <f t="shared" si="22"/>
        <v>306.44044321329636</v>
      </c>
      <c r="S123" s="29">
        <f t="shared" si="23"/>
        <v>3739.6121883656501</v>
      </c>
    </row>
    <row r="124" spans="4:19" x14ac:dyDescent="0.2">
      <c r="D124" s="3">
        <v>119</v>
      </c>
      <c r="E124" s="25">
        <f t="shared" si="29"/>
        <v>0</v>
      </c>
      <c r="F124" s="26">
        <f t="shared" si="24"/>
        <v>5.6022408963585443E-3</v>
      </c>
      <c r="G124" s="26">
        <f t="shared" si="25"/>
        <v>0.99439775910364148</v>
      </c>
      <c r="H124" s="26">
        <f t="shared" si="26"/>
        <v>0</v>
      </c>
      <c r="I124" s="26">
        <f t="shared" si="27"/>
        <v>0</v>
      </c>
      <c r="J124" s="22">
        <f t="shared" si="28"/>
        <v>0</v>
      </c>
      <c r="K124" s="18">
        <f t="shared" si="15"/>
        <v>0</v>
      </c>
      <c r="L124" s="18">
        <f t="shared" si="16"/>
        <v>0.33613445378151263</v>
      </c>
      <c r="M124" s="19">
        <f t="shared" si="17"/>
        <v>1.292717086834734</v>
      </c>
      <c r="N124" s="19">
        <f t="shared" si="18"/>
        <v>0</v>
      </c>
      <c r="O124" s="19">
        <f t="shared" si="19"/>
        <v>0</v>
      </c>
      <c r="P124" s="19">
        <f t="shared" si="20"/>
        <v>0</v>
      </c>
      <c r="Q124" s="14">
        <f t="shared" si="21"/>
        <v>1.6288515406162465</v>
      </c>
      <c r="R124" s="29">
        <f t="shared" si="22"/>
        <v>306.96474634565777</v>
      </c>
      <c r="S124" s="29">
        <f t="shared" si="23"/>
        <v>3714.5313843508166</v>
      </c>
    </row>
    <row r="125" spans="4:19" x14ac:dyDescent="0.2">
      <c r="D125">
        <v>120</v>
      </c>
      <c r="E125" s="25">
        <f t="shared" si="29"/>
        <v>0</v>
      </c>
      <c r="F125" s="26">
        <f t="shared" si="24"/>
        <v>5.5555555555555558E-3</v>
      </c>
      <c r="G125" s="26">
        <f t="shared" si="25"/>
        <v>0.99444444444444446</v>
      </c>
      <c r="H125" s="26">
        <f t="shared" si="26"/>
        <v>0</v>
      </c>
      <c r="I125" s="26">
        <f t="shared" si="27"/>
        <v>0</v>
      </c>
      <c r="J125" s="22">
        <f t="shared" si="28"/>
        <v>0</v>
      </c>
      <c r="K125" s="18">
        <f t="shared" si="15"/>
        <v>0</v>
      </c>
      <c r="L125" s="18">
        <f t="shared" si="16"/>
        <v>0.33333333333333337</v>
      </c>
      <c r="M125" s="19">
        <f t="shared" si="17"/>
        <v>1.2927777777777778</v>
      </c>
      <c r="N125" s="19">
        <f t="shared" si="18"/>
        <v>0</v>
      </c>
      <c r="O125" s="19">
        <f t="shared" si="19"/>
        <v>0</v>
      </c>
      <c r="P125" s="19">
        <f t="shared" si="20"/>
        <v>0</v>
      </c>
      <c r="Q125" s="14">
        <f t="shared" si="21"/>
        <v>1.6261111111111113</v>
      </c>
      <c r="R125" s="29">
        <f t="shared" si="22"/>
        <v>307.48206354629309</v>
      </c>
      <c r="S125" s="29">
        <f t="shared" si="23"/>
        <v>3689.7847625555169</v>
      </c>
    </row>
  </sheetData>
  <mergeCells count="3">
    <mergeCell ref="E5:J5"/>
    <mergeCell ref="K5:P5"/>
    <mergeCell ref="R5:S5"/>
  </mergeCells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U125"/>
  <sheetViews>
    <sheetView tabSelected="1" workbookViewId="0">
      <selection activeCell="D15" sqref="D15"/>
    </sheetView>
  </sheetViews>
  <sheetFormatPr defaultRowHeight="12.75" x14ac:dyDescent="0.2"/>
  <cols>
    <col min="1" max="1" width="18.140625" bestFit="1" customWidth="1"/>
    <col min="2" max="2" width="6" bestFit="1" customWidth="1"/>
    <col min="3" max="3" width="12.7109375" bestFit="1" customWidth="1"/>
    <col min="4" max="4" width="13.85546875" bestFit="1" customWidth="1"/>
    <col min="5" max="5" width="12.7109375" style="23" bestFit="1" customWidth="1"/>
    <col min="6" max="6" width="10.140625" style="23" bestFit="1" customWidth="1"/>
    <col min="7" max="7" width="10.28515625" style="23" bestFit="1" customWidth="1"/>
    <col min="8" max="9" width="10.28515625" style="23" customWidth="1"/>
    <col min="10" max="10" width="10.28515625" style="20" customWidth="1"/>
    <col min="11" max="11" width="10.42578125" bestFit="1" customWidth="1"/>
    <col min="12" max="12" width="10.140625" bestFit="1" customWidth="1"/>
    <col min="13" max="13" width="10.28515625" bestFit="1" customWidth="1"/>
    <col min="14" max="16" width="10.28515625" customWidth="1"/>
  </cols>
  <sheetData>
    <row r="3" spans="1:21" x14ac:dyDescent="0.2">
      <c r="A3" s="3" t="s">
        <v>34</v>
      </c>
    </row>
    <row r="4" spans="1:21" x14ac:dyDescent="0.2">
      <c r="A4" s="3" t="s">
        <v>35</v>
      </c>
    </row>
    <row r="5" spans="1:21" x14ac:dyDescent="0.2">
      <c r="B5" s="3"/>
      <c r="C5" s="3"/>
      <c r="D5" s="3"/>
      <c r="E5" s="30" t="s">
        <v>46</v>
      </c>
      <c r="F5" s="30"/>
      <c r="G5" s="30"/>
      <c r="H5" s="30"/>
      <c r="I5" s="30"/>
      <c r="J5" s="30"/>
      <c r="K5" s="31" t="s">
        <v>11</v>
      </c>
      <c r="L5" s="31"/>
      <c r="M5" s="31"/>
      <c r="N5" s="31"/>
      <c r="O5" s="31"/>
      <c r="P5" s="31"/>
      <c r="Q5" s="3"/>
      <c r="R5" s="32" t="s">
        <v>28</v>
      </c>
      <c r="S5" s="32"/>
      <c r="U5" t="s">
        <v>57</v>
      </c>
    </row>
    <row r="6" spans="1:21" x14ac:dyDescent="0.2">
      <c r="A6" s="3" t="s">
        <v>33</v>
      </c>
      <c r="B6">
        <v>12000</v>
      </c>
      <c r="C6" s="3" t="s">
        <v>31</v>
      </c>
      <c r="D6" s="4" t="s">
        <v>41</v>
      </c>
      <c r="E6" s="24" t="s">
        <v>43</v>
      </c>
      <c r="F6" s="24" t="s">
        <v>45</v>
      </c>
      <c r="G6" s="24" t="s">
        <v>47</v>
      </c>
      <c r="H6" s="24" t="s">
        <v>0</v>
      </c>
      <c r="I6" s="24" t="s">
        <v>48</v>
      </c>
      <c r="J6" s="21" t="s">
        <v>56</v>
      </c>
      <c r="K6" s="27" t="s">
        <v>43</v>
      </c>
      <c r="L6" s="27" t="s">
        <v>45</v>
      </c>
      <c r="M6" s="27" t="s">
        <v>47</v>
      </c>
      <c r="N6" s="27" t="s">
        <v>0</v>
      </c>
      <c r="O6" s="27" t="s">
        <v>48</v>
      </c>
      <c r="P6" s="28" t="s">
        <v>56</v>
      </c>
      <c r="Q6" s="4" t="s">
        <v>5</v>
      </c>
      <c r="R6" s="15" t="s">
        <v>29</v>
      </c>
      <c r="S6" s="16" t="s">
        <v>27</v>
      </c>
    </row>
    <row r="7" spans="1:21" x14ac:dyDescent="0.2">
      <c r="A7" s="3" t="s">
        <v>39</v>
      </c>
      <c r="B7">
        <v>1.5</v>
      </c>
      <c r="C7" s="3" t="s">
        <v>8</v>
      </c>
      <c r="D7">
        <v>2</v>
      </c>
      <c r="E7" s="25">
        <f>B$13/3600*60/D7</f>
        <v>0.20833333333333331</v>
      </c>
      <c r="F7" s="26">
        <f>(B$12+B$13+B$14+$B$15)/3600*60/D7</f>
        <v>0.625</v>
      </c>
      <c r="G7" s="26">
        <f>1-F7</f>
        <v>0.375</v>
      </c>
      <c r="H7" s="26">
        <f>B$14/2/3600*60/D7</f>
        <v>4.1666666666666671E-2</v>
      </c>
      <c r="I7" s="26">
        <f>B$14/2/3600*60/D7</f>
        <v>4.1666666666666671E-2</v>
      </c>
      <c r="J7" s="22">
        <f>B$15/2/3600*60/D7</f>
        <v>0</v>
      </c>
      <c r="K7" s="18">
        <f t="shared" ref="K7:K38" si="0">B$20*E7</f>
        <v>20.833333333333332</v>
      </c>
      <c r="L7" s="18">
        <f t="shared" ref="L7:L38" si="1">F7*B$17</f>
        <v>37.5</v>
      </c>
      <c r="M7" s="19">
        <f t="shared" ref="M7:M38" si="2">G7*B$16</f>
        <v>0.97500000000000009</v>
      </c>
      <c r="N7" s="19">
        <f t="shared" ref="N7:N38" si="3">H7*B$18</f>
        <v>10.416666666666668</v>
      </c>
      <c r="O7" s="19">
        <f t="shared" ref="O7:O38" si="4">I7*B$19</f>
        <v>0.83333333333333348</v>
      </c>
      <c r="P7" s="19">
        <f t="shared" ref="P7:P38" si="5">J7*B$21</f>
        <v>0</v>
      </c>
      <c r="Q7" s="14">
        <f t="shared" ref="Q7:Q38" si="6">SUM(K7:P7)</f>
        <v>70.558333333333323</v>
      </c>
      <c r="R7" s="17">
        <f t="shared" ref="R7:R38" si="7">B$11/Q7/24</f>
        <v>21.259005550962563</v>
      </c>
      <c r="S7" s="17">
        <f t="shared" ref="S7:S38" si="8">R7*(24*60/D7)</f>
        <v>15306.483996693045</v>
      </c>
      <c r="U7">
        <v>23.006134969325149</v>
      </c>
    </row>
    <row r="8" spans="1:21" x14ac:dyDescent="0.2">
      <c r="A8" s="3" t="s">
        <v>15</v>
      </c>
      <c r="B8">
        <v>12</v>
      </c>
      <c r="D8" s="3">
        <v>3</v>
      </c>
      <c r="E8" s="25">
        <f>B$13/3600*60/D8</f>
        <v>0.13888888888888887</v>
      </c>
      <c r="F8" s="26">
        <f t="shared" ref="F8:F71" si="9">(B$12+B$13+B$14+$B$15)/3600*60/D8</f>
        <v>0.41666666666666669</v>
      </c>
      <c r="G8" s="26">
        <f t="shared" ref="G8:G71" si="10">1-F8</f>
        <v>0.58333333333333326</v>
      </c>
      <c r="H8" s="26">
        <f t="shared" ref="H8:H71" si="11">B$14/2/3600*60/D8</f>
        <v>2.777777777777778E-2</v>
      </c>
      <c r="I8" s="26">
        <f t="shared" ref="I8:I71" si="12">B$14/2/3600*60/D8</f>
        <v>2.777777777777778E-2</v>
      </c>
      <c r="J8" s="22">
        <f t="shared" ref="J8:J71" si="13">B$15/2/3600*60/D8</f>
        <v>0</v>
      </c>
      <c r="K8" s="18">
        <f t="shared" si="0"/>
        <v>13.888888888888888</v>
      </c>
      <c r="L8" s="18">
        <f t="shared" si="1"/>
        <v>25</v>
      </c>
      <c r="M8" s="19">
        <f t="shared" si="2"/>
        <v>1.5166666666666666</v>
      </c>
      <c r="N8" s="19">
        <f t="shared" si="3"/>
        <v>6.9444444444444446</v>
      </c>
      <c r="O8" s="19">
        <f t="shared" si="4"/>
        <v>0.55555555555555558</v>
      </c>
      <c r="P8" s="19">
        <f t="shared" si="5"/>
        <v>0</v>
      </c>
      <c r="Q8" s="14">
        <f t="shared" si="6"/>
        <v>47.905555555555551</v>
      </c>
      <c r="R8" s="17">
        <f t="shared" si="7"/>
        <v>31.311608488924971</v>
      </c>
      <c r="S8" s="17">
        <f t="shared" si="8"/>
        <v>15029.572074683987</v>
      </c>
      <c r="U8">
        <v>32.561505065123008</v>
      </c>
    </row>
    <row r="9" spans="1:21" x14ac:dyDescent="0.2">
      <c r="A9" s="3" t="s">
        <v>40</v>
      </c>
      <c r="B9">
        <f>B7*B8</f>
        <v>18</v>
      </c>
      <c r="C9" s="3" t="s">
        <v>8</v>
      </c>
      <c r="D9">
        <v>4</v>
      </c>
      <c r="E9" s="25">
        <f t="shared" ref="E9:E72" si="14">B$13/3600*60/D9</f>
        <v>0.10416666666666666</v>
      </c>
      <c r="F9" s="26">
        <f t="shared" si="9"/>
        <v>0.3125</v>
      </c>
      <c r="G9" s="26">
        <f t="shared" si="10"/>
        <v>0.6875</v>
      </c>
      <c r="H9" s="26">
        <f t="shared" si="11"/>
        <v>2.0833333333333336E-2</v>
      </c>
      <c r="I9" s="26">
        <f t="shared" si="12"/>
        <v>2.0833333333333336E-2</v>
      </c>
      <c r="J9" s="22">
        <f t="shared" si="13"/>
        <v>0</v>
      </c>
      <c r="K9" s="18">
        <f t="shared" si="0"/>
        <v>10.416666666666666</v>
      </c>
      <c r="L9" s="18">
        <f t="shared" si="1"/>
        <v>18.75</v>
      </c>
      <c r="M9" s="19">
        <f t="shared" si="2"/>
        <v>1.7875000000000001</v>
      </c>
      <c r="N9" s="19">
        <f t="shared" si="3"/>
        <v>5.2083333333333339</v>
      </c>
      <c r="O9" s="19">
        <f t="shared" si="4"/>
        <v>0.41666666666666674</v>
      </c>
      <c r="P9" s="19">
        <f t="shared" si="5"/>
        <v>0</v>
      </c>
      <c r="Q9" s="14">
        <f t="shared" si="6"/>
        <v>36.579166666666666</v>
      </c>
      <c r="R9" s="17">
        <f t="shared" si="7"/>
        <v>41.00694839958993</v>
      </c>
      <c r="S9" s="17">
        <f t="shared" si="8"/>
        <v>14762.501423852375</v>
      </c>
      <c r="U9">
        <v>41.095890410958901</v>
      </c>
    </row>
    <row r="10" spans="1:21" x14ac:dyDescent="0.2">
      <c r="A10" s="3" t="s">
        <v>16</v>
      </c>
      <c r="B10">
        <v>3</v>
      </c>
      <c r="D10" s="3">
        <v>5</v>
      </c>
      <c r="E10" s="25">
        <f t="shared" si="14"/>
        <v>8.3333333333333329E-2</v>
      </c>
      <c r="F10" s="26">
        <f t="shared" si="9"/>
        <v>0.25</v>
      </c>
      <c r="G10" s="26">
        <f t="shared" si="10"/>
        <v>0.75</v>
      </c>
      <c r="H10" s="26">
        <f t="shared" si="11"/>
        <v>1.666666666666667E-2</v>
      </c>
      <c r="I10" s="26">
        <f t="shared" si="12"/>
        <v>1.666666666666667E-2</v>
      </c>
      <c r="J10" s="22">
        <f t="shared" si="13"/>
        <v>0</v>
      </c>
      <c r="K10" s="18">
        <f t="shared" si="0"/>
        <v>8.3333333333333321</v>
      </c>
      <c r="L10" s="18">
        <f t="shared" si="1"/>
        <v>15</v>
      </c>
      <c r="M10" s="19">
        <f t="shared" si="2"/>
        <v>1.9500000000000002</v>
      </c>
      <c r="N10" s="19">
        <f t="shared" si="3"/>
        <v>4.1666666666666679</v>
      </c>
      <c r="O10" s="19">
        <f t="shared" si="4"/>
        <v>0.33333333333333337</v>
      </c>
      <c r="P10" s="19">
        <f t="shared" si="5"/>
        <v>0</v>
      </c>
      <c r="Q10" s="14">
        <f t="shared" si="6"/>
        <v>29.783333333333331</v>
      </c>
      <c r="R10" s="17">
        <f t="shared" si="7"/>
        <v>50.36373810856184</v>
      </c>
      <c r="S10" s="17">
        <f t="shared" si="8"/>
        <v>14504.75657526581</v>
      </c>
      <c r="U10">
        <v>48.764629388816637</v>
      </c>
    </row>
    <row r="11" spans="1:21" x14ac:dyDescent="0.2">
      <c r="A11" s="3" t="s">
        <v>32</v>
      </c>
      <c r="B11">
        <f>B6*B10</f>
        <v>36000</v>
      </c>
      <c r="C11" s="3" t="s">
        <v>31</v>
      </c>
      <c r="D11">
        <v>6</v>
      </c>
      <c r="E11" s="25">
        <f t="shared" si="14"/>
        <v>6.9444444444444434E-2</v>
      </c>
      <c r="F11" s="26">
        <f t="shared" si="9"/>
        <v>0.20833333333333334</v>
      </c>
      <c r="G11" s="26">
        <f t="shared" si="10"/>
        <v>0.79166666666666663</v>
      </c>
      <c r="H11" s="26">
        <f t="shared" si="11"/>
        <v>1.388888888888889E-2</v>
      </c>
      <c r="I11" s="26">
        <f t="shared" si="12"/>
        <v>1.388888888888889E-2</v>
      </c>
      <c r="J11" s="22">
        <f t="shared" si="13"/>
        <v>0</v>
      </c>
      <c r="K11" s="18">
        <f t="shared" si="0"/>
        <v>6.9444444444444438</v>
      </c>
      <c r="L11" s="18">
        <f t="shared" si="1"/>
        <v>12.5</v>
      </c>
      <c r="M11" s="19">
        <f t="shared" si="2"/>
        <v>2.0583333333333331</v>
      </c>
      <c r="N11" s="19">
        <f t="shared" si="3"/>
        <v>3.4722222222222223</v>
      </c>
      <c r="O11" s="19">
        <f t="shared" si="4"/>
        <v>0.27777777777777779</v>
      </c>
      <c r="P11" s="19">
        <f t="shared" si="5"/>
        <v>0</v>
      </c>
      <c r="Q11" s="14">
        <f t="shared" si="6"/>
        <v>25.252777777777776</v>
      </c>
      <c r="R11" s="17">
        <f t="shared" si="7"/>
        <v>59.399406005939944</v>
      </c>
      <c r="S11" s="17">
        <f t="shared" si="8"/>
        <v>14255.857441425587</v>
      </c>
      <c r="U11">
        <v>55.693069306930688</v>
      </c>
    </row>
    <row r="12" spans="1:21" x14ac:dyDescent="0.2">
      <c r="A12" s="3" t="s">
        <v>42</v>
      </c>
      <c r="B12">
        <v>40</v>
      </c>
      <c r="C12" s="3" t="s">
        <v>30</v>
      </c>
      <c r="D12" s="3">
        <v>7</v>
      </c>
      <c r="E12" s="25">
        <f t="shared" si="14"/>
        <v>5.9523809523809521E-2</v>
      </c>
      <c r="F12" s="26">
        <f t="shared" si="9"/>
        <v>0.17857142857142858</v>
      </c>
      <c r="G12" s="26">
        <f t="shared" si="10"/>
        <v>0.8214285714285714</v>
      </c>
      <c r="H12" s="26">
        <f t="shared" si="11"/>
        <v>1.1904761904761906E-2</v>
      </c>
      <c r="I12" s="26">
        <f t="shared" si="12"/>
        <v>1.1904761904761906E-2</v>
      </c>
      <c r="J12" s="22">
        <f t="shared" si="13"/>
        <v>0</v>
      </c>
      <c r="K12" s="18">
        <f t="shared" si="0"/>
        <v>5.9523809523809517</v>
      </c>
      <c r="L12" s="18">
        <f t="shared" si="1"/>
        <v>10.714285714285715</v>
      </c>
      <c r="M12" s="19">
        <f t="shared" si="2"/>
        <v>2.1357142857142857</v>
      </c>
      <c r="N12" s="19">
        <f t="shared" si="3"/>
        <v>2.9761904761904763</v>
      </c>
      <c r="O12" s="19">
        <f t="shared" si="4"/>
        <v>0.23809523809523811</v>
      </c>
      <c r="P12" s="19">
        <f t="shared" si="5"/>
        <v>0</v>
      </c>
      <c r="Q12" s="14">
        <f t="shared" si="6"/>
        <v>22.016666666666669</v>
      </c>
      <c r="R12" s="17">
        <f t="shared" si="7"/>
        <v>68.130204390613173</v>
      </c>
      <c r="S12" s="17">
        <f t="shared" si="8"/>
        <v>14015.356331783281</v>
      </c>
      <c r="U12">
        <v>61.983471074380169</v>
      </c>
    </row>
    <row r="13" spans="1:21" x14ac:dyDescent="0.2">
      <c r="A13" s="3" t="s">
        <v>36</v>
      </c>
      <c r="B13">
        <v>25</v>
      </c>
      <c r="C13" s="3" t="s">
        <v>30</v>
      </c>
      <c r="D13">
        <v>8</v>
      </c>
      <c r="E13" s="25">
        <f t="shared" si="14"/>
        <v>5.2083333333333329E-2</v>
      </c>
      <c r="F13" s="26">
        <f t="shared" si="9"/>
        <v>0.15625</v>
      </c>
      <c r="G13" s="26">
        <f t="shared" si="10"/>
        <v>0.84375</v>
      </c>
      <c r="H13" s="26">
        <f t="shared" si="11"/>
        <v>1.0416666666666668E-2</v>
      </c>
      <c r="I13" s="26">
        <f t="shared" si="12"/>
        <v>1.0416666666666668E-2</v>
      </c>
      <c r="J13" s="22">
        <f t="shared" si="13"/>
        <v>0</v>
      </c>
      <c r="K13" s="18">
        <f t="shared" si="0"/>
        <v>5.208333333333333</v>
      </c>
      <c r="L13" s="18">
        <f t="shared" si="1"/>
        <v>9.375</v>
      </c>
      <c r="M13" s="19">
        <f t="shared" si="2"/>
        <v>2.1937500000000001</v>
      </c>
      <c r="N13" s="19">
        <f t="shared" si="3"/>
        <v>2.604166666666667</v>
      </c>
      <c r="O13" s="19">
        <f t="shared" si="4"/>
        <v>0.20833333333333337</v>
      </c>
      <c r="P13" s="19">
        <f t="shared" si="5"/>
        <v>0</v>
      </c>
      <c r="Q13" s="14">
        <f t="shared" si="6"/>
        <v>19.589583333333334</v>
      </c>
      <c r="R13" s="17">
        <f t="shared" si="7"/>
        <v>76.571307029671388</v>
      </c>
      <c r="S13" s="17">
        <f t="shared" si="8"/>
        <v>13782.835265340849</v>
      </c>
      <c r="U13">
        <v>67.720090293453708</v>
      </c>
    </row>
    <row r="14" spans="1:21" x14ac:dyDescent="0.2">
      <c r="A14" s="3" t="s">
        <v>44</v>
      </c>
      <c r="B14">
        <v>10</v>
      </c>
      <c r="C14" s="3" t="s">
        <v>30</v>
      </c>
      <c r="D14" s="3">
        <v>9</v>
      </c>
      <c r="E14" s="25">
        <f t="shared" si="14"/>
        <v>4.6296296296296294E-2</v>
      </c>
      <c r="F14" s="26">
        <f t="shared" si="9"/>
        <v>0.1388888888888889</v>
      </c>
      <c r="G14" s="26">
        <f t="shared" si="10"/>
        <v>0.86111111111111116</v>
      </c>
      <c r="H14" s="26">
        <f t="shared" si="11"/>
        <v>9.2592592592592605E-3</v>
      </c>
      <c r="I14" s="26">
        <f t="shared" si="12"/>
        <v>9.2592592592592605E-3</v>
      </c>
      <c r="J14" s="22">
        <f t="shared" si="13"/>
        <v>0</v>
      </c>
      <c r="K14" s="18">
        <f t="shared" si="0"/>
        <v>4.6296296296296298</v>
      </c>
      <c r="L14" s="18">
        <f t="shared" si="1"/>
        <v>8.3333333333333339</v>
      </c>
      <c r="M14" s="19">
        <f t="shared" si="2"/>
        <v>2.2388888888888889</v>
      </c>
      <c r="N14" s="19">
        <f t="shared" si="3"/>
        <v>2.3148148148148153</v>
      </c>
      <c r="O14" s="19">
        <f t="shared" si="4"/>
        <v>0.1851851851851852</v>
      </c>
      <c r="P14" s="19">
        <f t="shared" si="5"/>
        <v>0</v>
      </c>
      <c r="Q14" s="14">
        <f t="shared" si="6"/>
        <v>17.701851851851856</v>
      </c>
      <c r="R14" s="17">
        <f t="shared" si="7"/>
        <v>84.736897164975389</v>
      </c>
      <c r="S14" s="17">
        <f t="shared" si="8"/>
        <v>13557.903546396063</v>
      </c>
      <c r="U14">
        <v>72.972972972972968</v>
      </c>
    </row>
    <row r="15" spans="1:21" x14ac:dyDescent="0.2">
      <c r="A15" s="3" t="s">
        <v>55</v>
      </c>
      <c r="B15">
        <v>0</v>
      </c>
      <c r="C15" s="3" t="s">
        <v>30</v>
      </c>
      <c r="D15">
        <v>10</v>
      </c>
      <c r="E15" s="25">
        <f t="shared" si="14"/>
        <v>4.1666666666666664E-2</v>
      </c>
      <c r="F15" s="26">
        <f t="shared" si="9"/>
        <v>0.125</v>
      </c>
      <c r="G15" s="26">
        <f t="shared" si="10"/>
        <v>0.875</v>
      </c>
      <c r="H15" s="26">
        <f t="shared" si="11"/>
        <v>8.333333333333335E-3</v>
      </c>
      <c r="I15" s="26">
        <f t="shared" si="12"/>
        <v>8.333333333333335E-3</v>
      </c>
      <c r="J15" s="22">
        <f t="shared" si="13"/>
        <v>0</v>
      </c>
      <c r="K15" s="18">
        <f t="shared" si="0"/>
        <v>4.1666666666666661</v>
      </c>
      <c r="L15" s="18">
        <f t="shared" si="1"/>
        <v>7.5</v>
      </c>
      <c r="M15" s="19">
        <f t="shared" si="2"/>
        <v>2.2749999999999999</v>
      </c>
      <c r="N15" s="19">
        <f t="shared" si="3"/>
        <v>2.0833333333333339</v>
      </c>
      <c r="O15" s="19">
        <f t="shared" si="4"/>
        <v>0.16666666666666669</v>
      </c>
      <c r="P15" s="19">
        <f t="shared" si="5"/>
        <v>0</v>
      </c>
      <c r="Q15" s="14">
        <f t="shared" si="6"/>
        <v>16.191666666666666</v>
      </c>
      <c r="R15" s="17">
        <f t="shared" si="7"/>
        <v>92.640247040658778</v>
      </c>
      <c r="S15" s="17">
        <f t="shared" si="8"/>
        <v>13340.195573854864</v>
      </c>
      <c r="U15">
        <v>77.800829875518659</v>
      </c>
    </row>
    <row r="16" spans="1:21" x14ac:dyDescent="0.2">
      <c r="A16" s="3" t="s">
        <v>22</v>
      </c>
      <c r="B16" s="11">
        <v>2.6</v>
      </c>
      <c r="C16" s="3" t="s">
        <v>38</v>
      </c>
      <c r="D16" s="3">
        <v>11</v>
      </c>
      <c r="E16" s="25">
        <f t="shared" si="14"/>
        <v>3.7878787878787873E-2</v>
      </c>
      <c r="F16" s="26">
        <f t="shared" si="9"/>
        <v>0.11363636363636363</v>
      </c>
      <c r="G16" s="26">
        <f t="shared" si="10"/>
        <v>0.88636363636363635</v>
      </c>
      <c r="H16" s="26">
        <f t="shared" si="11"/>
        <v>7.5757575757575768E-3</v>
      </c>
      <c r="I16" s="26">
        <f t="shared" si="12"/>
        <v>7.5757575757575768E-3</v>
      </c>
      <c r="J16" s="22">
        <f t="shared" si="13"/>
        <v>0</v>
      </c>
      <c r="K16" s="18">
        <f t="shared" si="0"/>
        <v>3.7878787878787872</v>
      </c>
      <c r="L16" s="18">
        <f t="shared" si="1"/>
        <v>6.8181818181818183</v>
      </c>
      <c r="M16" s="19">
        <f t="shared" si="2"/>
        <v>2.3045454545454547</v>
      </c>
      <c r="N16" s="19">
        <f t="shared" si="3"/>
        <v>1.8939393939393943</v>
      </c>
      <c r="O16" s="19">
        <f t="shared" si="4"/>
        <v>0.15151515151515155</v>
      </c>
      <c r="P16" s="19">
        <f t="shared" si="5"/>
        <v>0</v>
      </c>
      <c r="Q16" s="14">
        <f t="shared" si="6"/>
        <v>14.956060606060607</v>
      </c>
      <c r="R16" s="17">
        <f t="shared" si="7"/>
        <v>100.29378988957552</v>
      </c>
      <c r="S16" s="17">
        <f t="shared" si="8"/>
        <v>13129.368858271704</v>
      </c>
      <c r="U16">
        <v>82.253240279162512</v>
      </c>
    </row>
    <row r="17" spans="1:21" x14ac:dyDescent="0.2">
      <c r="A17" s="3" t="s">
        <v>23</v>
      </c>
      <c r="B17" s="3">
        <v>60</v>
      </c>
      <c r="C17" s="3" t="s">
        <v>38</v>
      </c>
      <c r="D17">
        <v>12</v>
      </c>
      <c r="E17" s="25">
        <f t="shared" si="14"/>
        <v>3.4722222222222217E-2</v>
      </c>
      <c r="F17" s="26">
        <f t="shared" si="9"/>
        <v>0.10416666666666667</v>
      </c>
      <c r="G17" s="26">
        <f t="shared" si="10"/>
        <v>0.89583333333333337</v>
      </c>
      <c r="H17" s="26">
        <f t="shared" si="11"/>
        <v>6.9444444444444449E-3</v>
      </c>
      <c r="I17" s="26">
        <f t="shared" si="12"/>
        <v>6.9444444444444449E-3</v>
      </c>
      <c r="J17" s="22">
        <f t="shared" si="13"/>
        <v>0</v>
      </c>
      <c r="K17" s="18">
        <f t="shared" si="0"/>
        <v>3.4722222222222219</v>
      </c>
      <c r="L17" s="18">
        <f t="shared" si="1"/>
        <v>6.25</v>
      </c>
      <c r="M17" s="19">
        <f t="shared" si="2"/>
        <v>2.3291666666666671</v>
      </c>
      <c r="N17" s="19">
        <f t="shared" si="3"/>
        <v>1.7361111111111112</v>
      </c>
      <c r="O17" s="19">
        <f t="shared" si="4"/>
        <v>0.1388888888888889</v>
      </c>
      <c r="P17" s="19">
        <f t="shared" si="5"/>
        <v>0</v>
      </c>
      <c r="Q17" s="14">
        <f t="shared" si="6"/>
        <v>13.926388888888889</v>
      </c>
      <c r="R17" s="17">
        <f t="shared" si="7"/>
        <v>107.70918519996012</v>
      </c>
      <c r="S17" s="17">
        <f t="shared" si="8"/>
        <v>12925.102223995214</v>
      </c>
      <c r="U17">
        <v>86.372360844529737</v>
      </c>
    </row>
    <row r="18" spans="1:21" x14ac:dyDescent="0.2">
      <c r="A18" t="s">
        <v>0</v>
      </c>
      <c r="B18">
        <v>250</v>
      </c>
      <c r="C18" s="3" t="s">
        <v>38</v>
      </c>
      <c r="D18" s="3">
        <v>13</v>
      </c>
      <c r="E18" s="25">
        <f t="shared" si="14"/>
        <v>3.2051282051282048E-2</v>
      </c>
      <c r="F18" s="26">
        <f t="shared" si="9"/>
        <v>9.6153846153846159E-2</v>
      </c>
      <c r="G18" s="26">
        <f t="shared" si="10"/>
        <v>0.90384615384615385</v>
      </c>
      <c r="H18" s="26">
        <f t="shared" si="11"/>
        <v>6.4102564102564109E-3</v>
      </c>
      <c r="I18" s="26">
        <f t="shared" si="12"/>
        <v>6.4102564102564109E-3</v>
      </c>
      <c r="J18" s="22">
        <f t="shared" si="13"/>
        <v>0</v>
      </c>
      <c r="K18" s="18">
        <f t="shared" si="0"/>
        <v>3.2051282051282048</v>
      </c>
      <c r="L18" s="18">
        <f t="shared" si="1"/>
        <v>5.7692307692307692</v>
      </c>
      <c r="M18" s="19">
        <f t="shared" si="2"/>
        <v>2.35</v>
      </c>
      <c r="N18" s="19">
        <f t="shared" si="3"/>
        <v>1.6025641025641026</v>
      </c>
      <c r="O18" s="19">
        <f t="shared" si="4"/>
        <v>0.12820512820512822</v>
      </c>
      <c r="P18" s="19">
        <f t="shared" si="5"/>
        <v>0</v>
      </c>
      <c r="Q18" s="14">
        <f t="shared" si="6"/>
        <v>13.055128205128204</v>
      </c>
      <c r="R18" s="17">
        <f t="shared" si="7"/>
        <v>114.8973779829127</v>
      </c>
      <c r="S18" s="17">
        <f t="shared" si="8"/>
        <v>12727.094176568791</v>
      </c>
      <c r="U18">
        <v>90.194264569842744</v>
      </c>
    </row>
    <row r="19" spans="1:21" x14ac:dyDescent="0.2">
      <c r="A19" s="3" t="s">
        <v>37</v>
      </c>
      <c r="B19">
        <v>20</v>
      </c>
      <c r="C19" s="3" t="s">
        <v>38</v>
      </c>
      <c r="D19">
        <v>14</v>
      </c>
      <c r="E19" s="25">
        <f t="shared" si="14"/>
        <v>2.976190476190476E-2</v>
      </c>
      <c r="F19" s="26">
        <f t="shared" si="9"/>
        <v>8.9285714285714288E-2</v>
      </c>
      <c r="G19" s="26">
        <f t="shared" si="10"/>
        <v>0.9107142857142857</v>
      </c>
      <c r="H19" s="26">
        <f t="shared" si="11"/>
        <v>5.9523809523809529E-3</v>
      </c>
      <c r="I19" s="26">
        <f t="shared" si="12"/>
        <v>5.9523809523809529E-3</v>
      </c>
      <c r="J19" s="22">
        <f t="shared" si="13"/>
        <v>0</v>
      </c>
      <c r="K19" s="18">
        <f t="shared" si="0"/>
        <v>2.9761904761904758</v>
      </c>
      <c r="L19" s="18">
        <f t="shared" si="1"/>
        <v>5.3571428571428577</v>
      </c>
      <c r="M19" s="19">
        <f t="shared" si="2"/>
        <v>2.3678571428571429</v>
      </c>
      <c r="N19" s="19">
        <f t="shared" si="3"/>
        <v>1.4880952380952381</v>
      </c>
      <c r="O19" s="19">
        <f t="shared" si="4"/>
        <v>0.11904761904761905</v>
      </c>
      <c r="P19" s="19">
        <f t="shared" si="5"/>
        <v>0</v>
      </c>
      <c r="Q19" s="14">
        <f t="shared" si="6"/>
        <v>12.308333333333332</v>
      </c>
      <c r="R19" s="17">
        <f t="shared" si="7"/>
        <v>121.8686526743399</v>
      </c>
      <c r="S19" s="17">
        <f t="shared" si="8"/>
        <v>12535.061417932104</v>
      </c>
      <c r="U19">
        <v>93.749999999999986</v>
      </c>
    </row>
    <row r="20" spans="1:21" x14ac:dyDescent="0.2">
      <c r="A20" s="3" t="s">
        <v>19</v>
      </c>
      <c r="B20">
        <v>100</v>
      </c>
      <c r="C20" s="3" t="s">
        <v>38</v>
      </c>
      <c r="D20" s="3">
        <v>15</v>
      </c>
      <c r="E20" s="25">
        <f t="shared" si="14"/>
        <v>2.7777777777777776E-2</v>
      </c>
      <c r="F20" s="26">
        <f t="shared" si="9"/>
        <v>8.3333333333333329E-2</v>
      </c>
      <c r="G20" s="26">
        <f t="shared" si="10"/>
        <v>0.91666666666666663</v>
      </c>
      <c r="H20" s="26">
        <f t="shared" si="11"/>
        <v>5.5555555555555558E-3</v>
      </c>
      <c r="I20" s="26">
        <f t="shared" si="12"/>
        <v>5.5555555555555558E-3</v>
      </c>
      <c r="J20" s="22">
        <f t="shared" si="13"/>
        <v>0</v>
      </c>
      <c r="K20" s="18">
        <f t="shared" si="0"/>
        <v>2.7777777777777777</v>
      </c>
      <c r="L20" s="18">
        <f t="shared" si="1"/>
        <v>5</v>
      </c>
      <c r="M20" s="19">
        <f t="shared" si="2"/>
        <v>2.3833333333333333</v>
      </c>
      <c r="N20" s="19">
        <f t="shared" si="3"/>
        <v>1.3888888888888888</v>
      </c>
      <c r="O20" s="19">
        <f t="shared" si="4"/>
        <v>0.11111111111111112</v>
      </c>
      <c r="P20" s="19">
        <f t="shared" si="5"/>
        <v>0</v>
      </c>
      <c r="Q20" s="14">
        <f t="shared" si="6"/>
        <v>11.661111111111111</v>
      </c>
      <c r="R20" s="17">
        <f t="shared" si="7"/>
        <v>128.63268222963316</v>
      </c>
      <c r="S20" s="17">
        <f t="shared" si="8"/>
        <v>12348.737494044784</v>
      </c>
      <c r="U20">
        <v>97.066436583261421</v>
      </c>
    </row>
    <row r="21" spans="1:21" x14ac:dyDescent="0.2">
      <c r="A21" s="3" t="s">
        <v>56</v>
      </c>
      <c r="B21">
        <v>0</v>
      </c>
      <c r="C21" s="3" t="s">
        <v>38</v>
      </c>
      <c r="D21">
        <v>16</v>
      </c>
      <c r="E21" s="25">
        <f t="shared" si="14"/>
        <v>2.6041666666666664E-2</v>
      </c>
      <c r="F21" s="26">
        <f t="shared" si="9"/>
        <v>7.8125E-2</v>
      </c>
      <c r="G21" s="26">
        <f t="shared" si="10"/>
        <v>0.921875</v>
      </c>
      <c r="H21" s="26">
        <f t="shared" si="11"/>
        <v>5.2083333333333339E-3</v>
      </c>
      <c r="I21" s="26">
        <f t="shared" si="12"/>
        <v>5.2083333333333339E-3</v>
      </c>
      <c r="J21" s="22">
        <f t="shared" si="13"/>
        <v>0</v>
      </c>
      <c r="K21" s="18">
        <f t="shared" si="0"/>
        <v>2.6041666666666665</v>
      </c>
      <c r="L21" s="18">
        <f t="shared" si="1"/>
        <v>4.6875</v>
      </c>
      <c r="M21" s="19">
        <f t="shared" si="2"/>
        <v>2.3968750000000001</v>
      </c>
      <c r="N21" s="19">
        <f t="shared" si="3"/>
        <v>1.3020833333333335</v>
      </c>
      <c r="O21" s="19">
        <f t="shared" si="4"/>
        <v>0.10416666666666669</v>
      </c>
      <c r="P21" s="19">
        <f t="shared" si="5"/>
        <v>0</v>
      </c>
      <c r="Q21" s="14">
        <f t="shared" si="6"/>
        <v>11.094791666666666</v>
      </c>
      <c r="R21" s="17">
        <f t="shared" si="7"/>
        <v>135.19857290395268</v>
      </c>
      <c r="S21" s="17">
        <f t="shared" si="8"/>
        <v>12167.871561355742</v>
      </c>
      <c r="U21">
        <v>100.1669449081803</v>
      </c>
    </row>
    <row r="22" spans="1:21" x14ac:dyDescent="0.2">
      <c r="A22" s="3"/>
      <c r="D22" s="3">
        <v>17</v>
      </c>
      <c r="E22" s="25">
        <f t="shared" si="14"/>
        <v>2.4509803921568624E-2</v>
      </c>
      <c r="F22" s="26">
        <f t="shared" si="9"/>
        <v>7.3529411764705885E-2</v>
      </c>
      <c r="G22" s="26">
        <f t="shared" si="10"/>
        <v>0.92647058823529416</v>
      </c>
      <c r="H22" s="26">
        <f t="shared" si="11"/>
        <v>4.9019607843137263E-3</v>
      </c>
      <c r="I22" s="26">
        <f t="shared" si="12"/>
        <v>4.9019607843137263E-3</v>
      </c>
      <c r="J22" s="22">
        <f t="shared" si="13"/>
        <v>0</v>
      </c>
      <c r="K22" s="18">
        <f t="shared" si="0"/>
        <v>2.4509803921568625</v>
      </c>
      <c r="L22" s="18">
        <f t="shared" si="1"/>
        <v>4.4117647058823533</v>
      </c>
      <c r="M22" s="19">
        <f t="shared" si="2"/>
        <v>2.408823529411765</v>
      </c>
      <c r="N22" s="19">
        <f t="shared" si="3"/>
        <v>1.2254901960784317</v>
      </c>
      <c r="O22" s="19">
        <f t="shared" si="4"/>
        <v>9.8039215686274522E-2</v>
      </c>
      <c r="P22" s="19">
        <f t="shared" si="5"/>
        <v>0</v>
      </c>
      <c r="Q22" s="14">
        <f t="shared" si="6"/>
        <v>10.595098039215689</v>
      </c>
      <c r="R22" s="17">
        <f t="shared" si="7"/>
        <v>141.57490515406678</v>
      </c>
      <c r="S22" s="17">
        <f t="shared" si="8"/>
        <v>11992.227260109186</v>
      </c>
      <c r="U22">
        <v>103.07194826192399</v>
      </c>
    </row>
    <row r="23" spans="1:21" x14ac:dyDescent="0.2">
      <c r="A23" s="3"/>
      <c r="D23">
        <v>18</v>
      </c>
      <c r="E23" s="25">
        <f t="shared" si="14"/>
        <v>2.3148148148148147E-2</v>
      </c>
      <c r="F23" s="26">
        <f t="shared" si="9"/>
        <v>6.9444444444444448E-2</v>
      </c>
      <c r="G23" s="26">
        <f t="shared" si="10"/>
        <v>0.93055555555555558</v>
      </c>
      <c r="H23" s="26">
        <f t="shared" si="11"/>
        <v>4.6296296296296302E-3</v>
      </c>
      <c r="I23" s="26">
        <f t="shared" si="12"/>
        <v>4.6296296296296302E-3</v>
      </c>
      <c r="J23" s="22">
        <f t="shared" si="13"/>
        <v>0</v>
      </c>
      <c r="K23" s="18">
        <f t="shared" si="0"/>
        <v>2.3148148148148149</v>
      </c>
      <c r="L23" s="18">
        <f t="shared" si="1"/>
        <v>4.166666666666667</v>
      </c>
      <c r="M23" s="19">
        <f t="shared" si="2"/>
        <v>2.4194444444444447</v>
      </c>
      <c r="N23" s="19">
        <f t="shared" si="3"/>
        <v>1.1574074074074077</v>
      </c>
      <c r="O23" s="19">
        <f t="shared" si="4"/>
        <v>9.2592592592592601E-2</v>
      </c>
      <c r="P23" s="19">
        <f t="shared" si="5"/>
        <v>0</v>
      </c>
      <c r="Q23" s="14">
        <f t="shared" si="6"/>
        <v>10.150925925925929</v>
      </c>
      <c r="R23" s="17">
        <f t="shared" si="7"/>
        <v>147.76977104807074</v>
      </c>
      <c r="S23" s="17">
        <f t="shared" si="8"/>
        <v>11821.581683845659</v>
      </c>
      <c r="U23">
        <v>105.79937304075234</v>
      </c>
    </row>
    <row r="24" spans="1:21" x14ac:dyDescent="0.2">
      <c r="D24" s="3">
        <v>19</v>
      </c>
      <c r="E24" s="25">
        <f t="shared" si="14"/>
        <v>2.1929824561403508E-2</v>
      </c>
      <c r="F24" s="26">
        <f t="shared" si="9"/>
        <v>6.5789473684210523E-2</v>
      </c>
      <c r="G24" s="26">
        <f t="shared" si="10"/>
        <v>0.93421052631578949</v>
      </c>
      <c r="H24" s="26">
        <f t="shared" si="11"/>
        <v>4.3859649122807024E-3</v>
      </c>
      <c r="I24" s="26">
        <f t="shared" si="12"/>
        <v>4.3859649122807024E-3</v>
      </c>
      <c r="J24" s="22">
        <f t="shared" si="13"/>
        <v>0</v>
      </c>
      <c r="K24" s="18">
        <f t="shared" si="0"/>
        <v>2.1929824561403506</v>
      </c>
      <c r="L24" s="18">
        <f t="shared" si="1"/>
        <v>3.9473684210526314</v>
      </c>
      <c r="M24" s="19">
        <f t="shared" si="2"/>
        <v>2.4289473684210527</v>
      </c>
      <c r="N24" s="19">
        <f t="shared" si="3"/>
        <v>1.0964912280701755</v>
      </c>
      <c r="O24" s="19">
        <f t="shared" si="4"/>
        <v>8.7719298245614044E-2</v>
      </c>
      <c r="P24" s="19">
        <f t="shared" si="5"/>
        <v>0</v>
      </c>
      <c r="Q24" s="14">
        <f t="shared" si="6"/>
        <v>9.753508771929825</v>
      </c>
      <c r="R24" s="17">
        <f t="shared" si="7"/>
        <v>153.79080852594657</v>
      </c>
      <c r="S24" s="17">
        <f t="shared" si="8"/>
        <v>11655.724435650687</v>
      </c>
      <c r="U24">
        <v>108.36501901140683</v>
      </c>
    </row>
    <row r="25" spans="1:21" x14ac:dyDescent="0.2">
      <c r="A25" s="3" t="s">
        <v>51</v>
      </c>
      <c r="B25">
        <v>1500</v>
      </c>
      <c r="C25" s="3" t="s">
        <v>49</v>
      </c>
      <c r="D25">
        <v>20</v>
      </c>
      <c r="E25" s="25">
        <f t="shared" si="14"/>
        <v>2.0833333333333332E-2</v>
      </c>
      <c r="F25" s="26">
        <f t="shared" si="9"/>
        <v>6.25E-2</v>
      </c>
      <c r="G25" s="26">
        <f t="shared" si="10"/>
        <v>0.9375</v>
      </c>
      <c r="H25" s="26">
        <f t="shared" si="11"/>
        <v>4.1666666666666675E-3</v>
      </c>
      <c r="I25" s="26">
        <f t="shared" si="12"/>
        <v>4.1666666666666675E-3</v>
      </c>
      <c r="J25" s="22">
        <f t="shared" si="13"/>
        <v>0</v>
      </c>
      <c r="K25" s="18">
        <f t="shared" si="0"/>
        <v>2.083333333333333</v>
      </c>
      <c r="L25" s="18">
        <f t="shared" si="1"/>
        <v>3.75</v>
      </c>
      <c r="M25" s="19">
        <f t="shared" si="2"/>
        <v>2.4375</v>
      </c>
      <c r="N25" s="19">
        <f t="shared" si="3"/>
        <v>1.041666666666667</v>
      </c>
      <c r="O25" s="19">
        <f t="shared" si="4"/>
        <v>8.3333333333333343E-2</v>
      </c>
      <c r="P25" s="19">
        <f t="shared" si="5"/>
        <v>0</v>
      </c>
      <c r="Q25" s="14">
        <f t="shared" si="6"/>
        <v>9.3958333333333339</v>
      </c>
      <c r="R25" s="17">
        <f t="shared" si="7"/>
        <v>159.6452328159645</v>
      </c>
      <c r="S25" s="17">
        <f t="shared" si="8"/>
        <v>11494.456762749443</v>
      </c>
      <c r="U25">
        <v>110.78286558345643</v>
      </c>
    </row>
    <row r="26" spans="1:21" x14ac:dyDescent="0.2">
      <c r="A26" s="3" t="s">
        <v>52</v>
      </c>
      <c r="B26">
        <f>200</f>
        <v>200</v>
      </c>
      <c r="C26" s="3" t="s">
        <v>50</v>
      </c>
      <c r="D26" s="3">
        <v>21</v>
      </c>
      <c r="E26" s="25">
        <f t="shared" si="14"/>
        <v>1.984126984126984E-2</v>
      </c>
      <c r="F26" s="26">
        <f t="shared" si="9"/>
        <v>5.9523809523809521E-2</v>
      </c>
      <c r="G26" s="26">
        <f t="shared" si="10"/>
        <v>0.94047619047619047</v>
      </c>
      <c r="H26" s="26">
        <f t="shared" si="11"/>
        <v>3.9682539682539689E-3</v>
      </c>
      <c r="I26" s="26">
        <f t="shared" si="12"/>
        <v>3.9682539682539689E-3</v>
      </c>
      <c r="J26" s="22">
        <f t="shared" si="13"/>
        <v>0</v>
      </c>
      <c r="K26" s="18">
        <f t="shared" si="0"/>
        <v>1.984126984126984</v>
      </c>
      <c r="L26" s="18">
        <f t="shared" si="1"/>
        <v>3.5714285714285712</v>
      </c>
      <c r="M26" s="19">
        <f t="shared" si="2"/>
        <v>2.4452380952380954</v>
      </c>
      <c r="N26" s="19">
        <f t="shared" si="3"/>
        <v>0.9920634920634922</v>
      </c>
      <c r="O26" s="19">
        <f t="shared" si="4"/>
        <v>7.9365079365079375E-2</v>
      </c>
      <c r="P26" s="19">
        <f t="shared" si="5"/>
        <v>0</v>
      </c>
      <c r="Q26" s="14">
        <f t="shared" si="6"/>
        <v>9.0722222222222211</v>
      </c>
      <c r="R26" s="17">
        <f t="shared" si="7"/>
        <v>165.33986527862831</v>
      </c>
      <c r="S26" s="17">
        <f t="shared" si="8"/>
        <v>11337.590761963083</v>
      </c>
      <c r="U26">
        <v>113.06532663316581</v>
      </c>
    </row>
    <row r="27" spans="1:21" x14ac:dyDescent="0.2">
      <c r="B27">
        <f>B26/B25*60</f>
        <v>8</v>
      </c>
      <c r="C27" s="3" t="s">
        <v>53</v>
      </c>
      <c r="D27">
        <v>22</v>
      </c>
      <c r="E27" s="25">
        <f t="shared" si="14"/>
        <v>1.8939393939393936E-2</v>
      </c>
      <c r="F27" s="26">
        <f t="shared" si="9"/>
        <v>5.6818181818181816E-2</v>
      </c>
      <c r="G27" s="26">
        <f t="shared" si="10"/>
        <v>0.94318181818181823</v>
      </c>
      <c r="H27" s="26">
        <f t="shared" si="11"/>
        <v>3.7878787878787884E-3</v>
      </c>
      <c r="I27" s="26">
        <f t="shared" si="12"/>
        <v>3.7878787878787884E-3</v>
      </c>
      <c r="J27" s="22">
        <f t="shared" si="13"/>
        <v>0</v>
      </c>
      <c r="K27" s="18">
        <f t="shared" si="0"/>
        <v>1.8939393939393936</v>
      </c>
      <c r="L27" s="18">
        <f t="shared" si="1"/>
        <v>3.4090909090909092</v>
      </c>
      <c r="M27" s="19">
        <f t="shared" si="2"/>
        <v>2.4522727272727276</v>
      </c>
      <c r="N27" s="19">
        <f t="shared" si="3"/>
        <v>0.94696969696969713</v>
      </c>
      <c r="O27" s="19">
        <f t="shared" si="4"/>
        <v>7.5757575757575774E-2</v>
      </c>
      <c r="P27" s="19">
        <f t="shared" si="5"/>
        <v>0</v>
      </c>
      <c r="Q27" s="14">
        <f t="shared" si="6"/>
        <v>8.7780303030303042</v>
      </c>
      <c r="R27" s="17">
        <f t="shared" si="7"/>
        <v>170.88115992060065</v>
      </c>
      <c r="S27" s="17">
        <f t="shared" si="8"/>
        <v>11184.948649348406</v>
      </c>
      <c r="U27">
        <v>115.22346368715084</v>
      </c>
    </row>
    <row r="28" spans="1:21" x14ac:dyDescent="0.2">
      <c r="A28" s="3" t="s">
        <v>54</v>
      </c>
      <c r="B28">
        <f>B27*3</f>
        <v>24</v>
      </c>
      <c r="C28" s="3" t="s">
        <v>30</v>
      </c>
      <c r="D28" s="3">
        <v>23</v>
      </c>
      <c r="E28" s="25">
        <f t="shared" si="14"/>
        <v>1.8115942028985504E-2</v>
      </c>
      <c r="F28" s="26">
        <f t="shared" si="9"/>
        <v>5.434782608695652E-2</v>
      </c>
      <c r="G28" s="26">
        <f t="shared" si="10"/>
        <v>0.94565217391304346</v>
      </c>
      <c r="H28" s="26">
        <f t="shared" si="11"/>
        <v>3.6231884057971019E-3</v>
      </c>
      <c r="I28" s="26">
        <f t="shared" si="12"/>
        <v>3.6231884057971019E-3</v>
      </c>
      <c r="J28" s="22">
        <f t="shared" si="13"/>
        <v>0</v>
      </c>
      <c r="K28" s="18">
        <f t="shared" si="0"/>
        <v>1.8115942028985503</v>
      </c>
      <c r="L28" s="18">
        <f t="shared" si="1"/>
        <v>3.2608695652173911</v>
      </c>
      <c r="M28" s="19">
        <f t="shared" si="2"/>
        <v>2.4586956521739132</v>
      </c>
      <c r="N28" s="19">
        <f t="shared" si="3"/>
        <v>0.9057971014492755</v>
      </c>
      <c r="O28" s="19">
        <f t="shared" si="4"/>
        <v>7.2463768115942045E-2</v>
      </c>
      <c r="P28" s="19">
        <f t="shared" si="5"/>
        <v>0</v>
      </c>
      <c r="Q28" s="14">
        <f t="shared" si="6"/>
        <v>8.5094202898550719</v>
      </c>
      <c r="R28" s="17">
        <f t="shared" si="7"/>
        <v>176.27522779528229</v>
      </c>
      <c r="S28" s="17">
        <f t="shared" si="8"/>
        <v>11036.362088052456</v>
      </c>
      <c r="U28">
        <v>117.26716519374575</v>
      </c>
    </row>
    <row r="29" spans="1:21" x14ac:dyDescent="0.2">
      <c r="D29">
        <v>24</v>
      </c>
      <c r="E29" s="25">
        <f t="shared" si="14"/>
        <v>1.7361111111111108E-2</v>
      </c>
      <c r="F29" s="26">
        <f t="shared" si="9"/>
        <v>5.2083333333333336E-2</v>
      </c>
      <c r="G29" s="26">
        <f t="shared" si="10"/>
        <v>0.94791666666666663</v>
      </c>
      <c r="H29" s="26">
        <f t="shared" si="11"/>
        <v>3.4722222222222225E-3</v>
      </c>
      <c r="I29" s="26">
        <f t="shared" si="12"/>
        <v>3.4722222222222225E-3</v>
      </c>
      <c r="J29" s="22">
        <f t="shared" si="13"/>
        <v>0</v>
      </c>
      <c r="K29" s="18">
        <f t="shared" si="0"/>
        <v>1.7361111111111109</v>
      </c>
      <c r="L29" s="18">
        <f t="shared" si="1"/>
        <v>3.125</v>
      </c>
      <c r="M29" s="19">
        <f t="shared" si="2"/>
        <v>2.4645833333333331</v>
      </c>
      <c r="N29" s="19">
        <f t="shared" si="3"/>
        <v>0.86805555555555558</v>
      </c>
      <c r="O29" s="19">
        <f t="shared" si="4"/>
        <v>6.9444444444444448E-2</v>
      </c>
      <c r="P29" s="19">
        <f t="shared" si="5"/>
        <v>0</v>
      </c>
      <c r="Q29" s="14">
        <f t="shared" si="6"/>
        <v>8.2631944444444443</v>
      </c>
      <c r="R29" s="17">
        <f t="shared" si="7"/>
        <v>181.52785948399026</v>
      </c>
      <c r="S29" s="17">
        <f t="shared" si="8"/>
        <v>10891.671569039416</v>
      </c>
      <c r="U29">
        <v>119.20529801324504</v>
      </c>
    </row>
    <row r="30" spans="1:21" x14ac:dyDescent="0.2">
      <c r="D30" s="3">
        <v>25</v>
      </c>
      <c r="E30" s="25">
        <f t="shared" si="14"/>
        <v>1.6666666666666666E-2</v>
      </c>
      <c r="F30" s="26">
        <f t="shared" si="9"/>
        <v>0.05</v>
      </c>
      <c r="G30" s="26">
        <f t="shared" si="10"/>
        <v>0.95</v>
      </c>
      <c r="H30" s="26">
        <f t="shared" si="11"/>
        <v>3.3333333333333335E-3</v>
      </c>
      <c r="I30" s="26">
        <f t="shared" si="12"/>
        <v>3.3333333333333335E-3</v>
      </c>
      <c r="J30" s="22">
        <f t="shared" si="13"/>
        <v>0</v>
      </c>
      <c r="K30" s="18">
        <f t="shared" si="0"/>
        <v>1.6666666666666667</v>
      </c>
      <c r="L30" s="18">
        <f t="shared" si="1"/>
        <v>3</v>
      </c>
      <c r="M30" s="19">
        <f t="shared" si="2"/>
        <v>2.4699999999999998</v>
      </c>
      <c r="N30" s="19">
        <f t="shared" si="3"/>
        <v>0.83333333333333337</v>
      </c>
      <c r="O30" s="19">
        <f t="shared" si="4"/>
        <v>6.6666666666666666E-2</v>
      </c>
      <c r="P30" s="19">
        <f t="shared" si="5"/>
        <v>0</v>
      </c>
      <c r="Q30" s="14">
        <f t="shared" si="6"/>
        <v>8.0366666666666671</v>
      </c>
      <c r="R30" s="17">
        <f t="shared" si="7"/>
        <v>186.64454583160514</v>
      </c>
      <c r="S30" s="17">
        <f t="shared" si="8"/>
        <v>10750.725839900457</v>
      </c>
      <c r="U30">
        <v>121.0458360232408</v>
      </c>
    </row>
    <row r="31" spans="1:21" x14ac:dyDescent="0.2">
      <c r="D31">
        <v>26</v>
      </c>
      <c r="E31" s="25">
        <f t="shared" si="14"/>
        <v>1.6025641025641024E-2</v>
      </c>
      <c r="F31" s="26">
        <f t="shared" si="9"/>
        <v>4.807692307692308E-2</v>
      </c>
      <c r="G31" s="26">
        <f t="shared" si="10"/>
        <v>0.95192307692307687</v>
      </c>
      <c r="H31" s="26">
        <f t="shared" si="11"/>
        <v>3.2051282051282055E-3</v>
      </c>
      <c r="I31" s="26">
        <f t="shared" si="12"/>
        <v>3.2051282051282055E-3</v>
      </c>
      <c r="J31" s="22">
        <f t="shared" si="13"/>
        <v>0</v>
      </c>
      <c r="K31" s="18">
        <f t="shared" si="0"/>
        <v>1.6025641025641024</v>
      </c>
      <c r="L31" s="18">
        <f t="shared" si="1"/>
        <v>2.8846153846153846</v>
      </c>
      <c r="M31" s="19">
        <f t="shared" si="2"/>
        <v>2.4750000000000001</v>
      </c>
      <c r="N31" s="19">
        <f t="shared" si="3"/>
        <v>0.80128205128205132</v>
      </c>
      <c r="O31" s="19">
        <f t="shared" si="4"/>
        <v>6.4102564102564111E-2</v>
      </c>
      <c r="P31" s="19">
        <f t="shared" si="5"/>
        <v>0</v>
      </c>
      <c r="Q31" s="14">
        <f t="shared" si="6"/>
        <v>7.8275641025641018</v>
      </c>
      <c r="R31" s="17">
        <f t="shared" si="7"/>
        <v>191.63049709278519</v>
      </c>
      <c r="S31" s="17">
        <f t="shared" si="8"/>
        <v>10613.381377446565</v>
      </c>
      <c r="U31">
        <v>122.79596977329976</v>
      </c>
    </row>
    <row r="32" spans="1:21" x14ac:dyDescent="0.2">
      <c r="D32" s="3">
        <v>27</v>
      </c>
      <c r="E32" s="25">
        <f t="shared" si="14"/>
        <v>1.5432098765432098E-2</v>
      </c>
      <c r="F32" s="26">
        <f t="shared" si="9"/>
        <v>4.6296296296296294E-2</v>
      </c>
      <c r="G32" s="26">
        <f t="shared" si="10"/>
        <v>0.95370370370370372</v>
      </c>
      <c r="H32" s="26">
        <f t="shared" si="11"/>
        <v>3.08641975308642E-3</v>
      </c>
      <c r="I32" s="26">
        <f t="shared" si="12"/>
        <v>3.08641975308642E-3</v>
      </c>
      <c r="J32" s="22">
        <f t="shared" si="13"/>
        <v>0</v>
      </c>
      <c r="K32" s="18">
        <f t="shared" si="0"/>
        <v>1.5432098765432098</v>
      </c>
      <c r="L32" s="18">
        <f t="shared" si="1"/>
        <v>2.7777777777777777</v>
      </c>
      <c r="M32" s="19">
        <f t="shared" si="2"/>
        <v>2.4796296296296299</v>
      </c>
      <c r="N32" s="19">
        <f t="shared" si="3"/>
        <v>0.77160493827160503</v>
      </c>
      <c r="O32" s="19">
        <f t="shared" si="4"/>
        <v>6.1728395061728399E-2</v>
      </c>
      <c r="P32" s="19">
        <f t="shared" si="5"/>
        <v>0</v>
      </c>
      <c r="Q32" s="14">
        <f t="shared" si="6"/>
        <v>7.6339506172839506</v>
      </c>
      <c r="R32" s="17">
        <f t="shared" si="7"/>
        <v>196.49066062909355</v>
      </c>
      <c r="S32" s="17">
        <f t="shared" si="8"/>
        <v>10479.501900218323</v>
      </c>
      <c r="U32">
        <v>124.46220036877686</v>
      </c>
    </row>
    <row r="33" spans="4:21" x14ac:dyDescent="0.2">
      <c r="D33">
        <v>28</v>
      </c>
      <c r="E33" s="25">
        <f t="shared" si="14"/>
        <v>1.488095238095238E-2</v>
      </c>
      <c r="F33" s="26">
        <f t="shared" si="9"/>
        <v>4.4642857142857144E-2</v>
      </c>
      <c r="G33" s="26">
        <f t="shared" si="10"/>
        <v>0.9553571428571429</v>
      </c>
      <c r="H33" s="26">
        <f t="shared" si="11"/>
        <v>2.9761904761904765E-3</v>
      </c>
      <c r="I33" s="26">
        <f t="shared" si="12"/>
        <v>2.9761904761904765E-3</v>
      </c>
      <c r="J33" s="22">
        <f t="shared" si="13"/>
        <v>0</v>
      </c>
      <c r="K33" s="18">
        <f t="shared" si="0"/>
        <v>1.4880952380952379</v>
      </c>
      <c r="L33" s="18">
        <f t="shared" si="1"/>
        <v>2.6785714285714288</v>
      </c>
      <c r="M33" s="19">
        <f t="shared" si="2"/>
        <v>2.4839285714285717</v>
      </c>
      <c r="N33" s="19">
        <f t="shared" si="3"/>
        <v>0.74404761904761907</v>
      </c>
      <c r="O33" s="19">
        <f t="shared" si="4"/>
        <v>5.9523809523809527E-2</v>
      </c>
      <c r="P33" s="19">
        <f t="shared" si="5"/>
        <v>0</v>
      </c>
      <c r="Q33" s="14">
        <f t="shared" si="6"/>
        <v>7.4541666666666666</v>
      </c>
      <c r="R33" s="17">
        <f t="shared" si="7"/>
        <v>201.22973728339855</v>
      </c>
      <c r="S33" s="17">
        <f t="shared" si="8"/>
        <v>10348.957917431926</v>
      </c>
      <c r="U33">
        <v>126.05042016806722</v>
      </c>
    </row>
    <row r="34" spans="4:21" x14ac:dyDescent="0.2">
      <c r="D34" s="3">
        <v>29</v>
      </c>
      <c r="E34" s="25">
        <f t="shared" si="14"/>
        <v>1.4367816091954021E-2</v>
      </c>
      <c r="F34" s="26">
        <f t="shared" si="9"/>
        <v>4.3103448275862072E-2</v>
      </c>
      <c r="G34" s="26">
        <f t="shared" si="10"/>
        <v>0.9568965517241379</v>
      </c>
      <c r="H34" s="26">
        <f t="shared" si="11"/>
        <v>2.873563218390805E-3</v>
      </c>
      <c r="I34" s="26">
        <f t="shared" si="12"/>
        <v>2.873563218390805E-3</v>
      </c>
      <c r="J34" s="22">
        <f t="shared" si="13"/>
        <v>0</v>
      </c>
      <c r="K34" s="18">
        <f t="shared" si="0"/>
        <v>1.4367816091954022</v>
      </c>
      <c r="L34" s="18">
        <f t="shared" si="1"/>
        <v>2.5862068965517242</v>
      </c>
      <c r="M34" s="19">
        <f t="shared" si="2"/>
        <v>2.4879310344827585</v>
      </c>
      <c r="N34" s="19">
        <f t="shared" si="3"/>
        <v>0.71839080459770122</v>
      </c>
      <c r="O34" s="19">
        <f t="shared" si="4"/>
        <v>5.7471264367816098E-2</v>
      </c>
      <c r="P34" s="19">
        <f t="shared" si="5"/>
        <v>0</v>
      </c>
      <c r="Q34" s="14">
        <f t="shared" si="6"/>
        <v>7.286781609195403</v>
      </c>
      <c r="R34" s="17">
        <f t="shared" si="7"/>
        <v>205.85219654546884</v>
      </c>
      <c r="S34" s="17">
        <f t="shared" si="8"/>
        <v>10221.626311223281</v>
      </c>
      <c r="U34">
        <v>127.56598240469208</v>
      </c>
    </row>
    <row r="35" spans="4:21" x14ac:dyDescent="0.2">
      <c r="D35">
        <v>30</v>
      </c>
      <c r="E35" s="25">
        <f t="shared" si="14"/>
        <v>1.3888888888888888E-2</v>
      </c>
      <c r="F35" s="26">
        <f t="shared" si="9"/>
        <v>4.1666666666666664E-2</v>
      </c>
      <c r="G35" s="26">
        <f t="shared" si="10"/>
        <v>0.95833333333333337</v>
      </c>
      <c r="H35" s="26">
        <f t="shared" si="11"/>
        <v>2.7777777777777779E-3</v>
      </c>
      <c r="I35" s="26">
        <f t="shared" si="12"/>
        <v>2.7777777777777779E-3</v>
      </c>
      <c r="J35" s="22">
        <f t="shared" si="13"/>
        <v>0</v>
      </c>
      <c r="K35" s="18">
        <f t="shared" si="0"/>
        <v>1.3888888888888888</v>
      </c>
      <c r="L35" s="18">
        <f t="shared" si="1"/>
        <v>2.5</v>
      </c>
      <c r="M35" s="19">
        <f t="shared" si="2"/>
        <v>2.4916666666666667</v>
      </c>
      <c r="N35" s="19">
        <f t="shared" si="3"/>
        <v>0.69444444444444442</v>
      </c>
      <c r="O35" s="19">
        <f t="shared" si="4"/>
        <v>5.5555555555555559E-2</v>
      </c>
      <c r="P35" s="19">
        <f t="shared" si="5"/>
        <v>0</v>
      </c>
      <c r="Q35" s="14">
        <f t="shared" si="6"/>
        <v>7.1305555555555555</v>
      </c>
      <c r="R35" s="17">
        <f t="shared" si="7"/>
        <v>210.36229061160887</v>
      </c>
      <c r="S35" s="17">
        <f t="shared" si="8"/>
        <v>10097.389949357226</v>
      </c>
      <c r="U35">
        <v>129.01376146788991</v>
      </c>
    </row>
    <row r="36" spans="4:21" x14ac:dyDescent="0.2">
      <c r="D36" s="3">
        <v>31</v>
      </c>
      <c r="E36" s="25">
        <f t="shared" si="14"/>
        <v>1.3440860215053762E-2</v>
      </c>
      <c r="F36" s="26">
        <f t="shared" si="9"/>
        <v>4.0322580645161289E-2</v>
      </c>
      <c r="G36" s="26">
        <f t="shared" si="10"/>
        <v>0.95967741935483875</v>
      </c>
      <c r="H36" s="26">
        <f t="shared" si="11"/>
        <v>2.6881720430107529E-3</v>
      </c>
      <c r="I36" s="26">
        <f t="shared" si="12"/>
        <v>2.6881720430107529E-3</v>
      </c>
      <c r="J36" s="22">
        <f t="shared" si="13"/>
        <v>0</v>
      </c>
      <c r="K36" s="18">
        <f t="shared" si="0"/>
        <v>1.3440860215053763</v>
      </c>
      <c r="L36" s="18">
        <f t="shared" si="1"/>
        <v>2.4193548387096775</v>
      </c>
      <c r="M36" s="19">
        <f t="shared" si="2"/>
        <v>2.4951612903225806</v>
      </c>
      <c r="N36" s="19">
        <f t="shared" si="3"/>
        <v>0.67204301075268824</v>
      </c>
      <c r="O36" s="19">
        <f t="shared" si="4"/>
        <v>5.3763440860215062E-2</v>
      </c>
      <c r="P36" s="19">
        <f t="shared" si="5"/>
        <v>0</v>
      </c>
      <c r="Q36" s="14">
        <f t="shared" si="6"/>
        <v>6.9844086021505376</v>
      </c>
      <c r="R36" s="17">
        <f t="shared" si="7"/>
        <v>214.7640674312986</v>
      </c>
      <c r="S36" s="17">
        <f t="shared" si="8"/>
        <v>9976.1373258409676</v>
      </c>
      <c r="U36">
        <v>130.39820527201343</v>
      </c>
    </row>
    <row r="37" spans="4:21" x14ac:dyDescent="0.2">
      <c r="D37">
        <v>32</v>
      </c>
      <c r="E37" s="25">
        <f t="shared" si="14"/>
        <v>1.3020833333333332E-2</v>
      </c>
      <c r="F37" s="26">
        <f t="shared" si="9"/>
        <v>3.90625E-2</v>
      </c>
      <c r="G37" s="26">
        <f t="shared" si="10"/>
        <v>0.9609375</v>
      </c>
      <c r="H37" s="26">
        <f t="shared" si="11"/>
        <v>2.604166666666667E-3</v>
      </c>
      <c r="I37" s="26">
        <f t="shared" si="12"/>
        <v>2.604166666666667E-3</v>
      </c>
      <c r="J37" s="22">
        <f t="shared" si="13"/>
        <v>0</v>
      </c>
      <c r="K37" s="18">
        <f t="shared" si="0"/>
        <v>1.3020833333333333</v>
      </c>
      <c r="L37" s="18">
        <f t="shared" si="1"/>
        <v>2.34375</v>
      </c>
      <c r="M37" s="19">
        <f t="shared" si="2"/>
        <v>2.4984375000000001</v>
      </c>
      <c r="N37" s="19">
        <f t="shared" si="3"/>
        <v>0.65104166666666674</v>
      </c>
      <c r="O37" s="19">
        <f t="shared" si="4"/>
        <v>5.2083333333333343E-2</v>
      </c>
      <c r="P37" s="19">
        <f t="shared" si="5"/>
        <v>0</v>
      </c>
      <c r="Q37" s="14">
        <f t="shared" si="6"/>
        <v>6.8473958333333336</v>
      </c>
      <c r="R37" s="17">
        <f t="shared" si="7"/>
        <v>219.06138282497909</v>
      </c>
      <c r="S37" s="17">
        <f t="shared" si="8"/>
        <v>9857.7622271240598</v>
      </c>
      <c r="U37">
        <v>131.72338090010976</v>
      </c>
    </row>
    <row r="38" spans="4:21" x14ac:dyDescent="0.2">
      <c r="D38" s="3">
        <v>33</v>
      </c>
      <c r="E38" s="25">
        <f t="shared" si="14"/>
        <v>1.2626262626262624E-2</v>
      </c>
      <c r="F38" s="26">
        <f t="shared" si="9"/>
        <v>3.787878787878788E-2</v>
      </c>
      <c r="G38" s="26">
        <f t="shared" si="10"/>
        <v>0.96212121212121215</v>
      </c>
      <c r="H38" s="26">
        <f t="shared" si="11"/>
        <v>2.5252525252525255E-3</v>
      </c>
      <c r="I38" s="26">
        <f t="shared" si="12"/>
        <v>2.5252525252525255E-3</v>
      </c>
      <c r="J38" s="22">
        <f t="shared" si="13"/>
        <v>0</v>
      </c>
      <c r="K38" s="18">
        <f t="shared" si="0"/>
        <v>1.2626262626262625</v>
      </c>
      <c r="L38" s="18">
        <f t="shared" si="1"/>
        <v>2.2727272727272729</v>
      </c>
      <c r="M38" s="19">
        <f t="shared" si="2"/>
        <v>2.5015151515151515</v>
      </c>
      <c r="N38" s="19">
        <f t="shared" si="3"/>
        <v>0.63131313131313138</v>
      </c>
      <c r="O38" s="19">
        <f t="shared" si="4"/>
        <v>5.0505050505050511E-2</v>
      </c>
      <c r="P38" s="19">
        <f t="shared" si="5"/>
        <v>0</v>
      </c>
      <c r="Q38" s="14">
        <f t="shared" si="6"/>
        <v>6.7186868686868682</v>
      </c>
      <c r="R38" s="17">
        <f t="shared" si="7"/>
        <v>223.25791174922952</v>
      </c>
      <c r="S38" s="17">
        <f t="shared" si="8"/>
        <v>9742.1634217845603</v>
      </c>
      <c r="U38">
        <v>132.99301450832886</v>
      </c>
    </row>
    <row r="39" spans="4:21" x14ac:dyDescent="0.2">
      <c r="D39">
        <v>34</v>
      </c>
      <c r="E39" s="25">
        <f t="shared" si="14"/>
        <v>1.2254901960784312E-2</v>
      </c>
      <c r="F39" s="26">
        <f t="shared" si="9"/>
        <v>3.6764705882352942E-2</v>
      </c>
      <c r="G39" s="26">
        <f t="shared" si="10"/>
        <v>0.96323529411764708</v>
      </c>
      <c r="H39" s="26">
        <f t="shared" si="11"/>
        <v>2.4509803921568631E-3</v>
      </c>
      <c r="I39" s="26">
        <f t="shared" si="12"/>
        <v>2.4509803921568631E-3</v>
      </c>
      <c r="J39" s="22">
        <f t="shared" si="13"/>
        <v>0</v>
      </c>
      <c r="K39" s="18">
        <f t="shared" ref="K39:K70" si="15">B$20*E39</f>
        <v>1.2254901960784312</v>
      </c>
      <c r="L39" s="18">
        <f t="shared" ref="L39:L70" si="16">F39*B$17</f>
        <v>2.2058823529411766</v>
      </c>
      <c r="M39" s="19">
        <f t="shared" ref="M39:M70" si="17">G39*B$16</f>
        <v>2.5044117647058823</v>
      </c>
      <c r="N39" s="19">
        <f t="shared" ref="N39:N70" si="18">H39*B$18</f>
        <v>0.61274509803921584</v>
      </c>
      <c r="O39" s="19">
        <f t="shared" ref="O39:O70" si="19">I39*B$19</f>
        <v>4.9019607843137261E-2</v>
      </c>
      <c r="P39" s="19">
        <f t="shared" ref="P39:P70" si="20">J39*B$21</f>
        <v>0</v>
      </c>
      <c r="Q39" s="14">
        <f t="shared" ref="Q39:Q70" si="21">SUM(K39:P39)</f>
        <v>6.5975490196078432</v>
      </c>
      <c r="R39" s="17">
        <f t="shared" ref="R39:R70" si="22">B$11/Q39/24</f>
        <v>227.35715877851251</v>
      </c>
      <c r="S39" s="17">
        <f t="shared" ref="S39:S70" si="23">R39*(24*60/D39)</f>
        <v>9629.2443717958231</v>
      </c>
      <c r="U39">
        <v>134.21052631578948</v>
      </c>
    </row>
    <row r="40" spans="4:21" x14ac:dyDescent="0.2">
      <c r="D40" s="3">
        <v>35</v>
      </c>
      <c r="E40" s="25">
        <f t="shared" si="14"/>
        <v>1.1904761904761904E-2</v>
      </c>
      <c r="F40" s="26">
        <f t="shared" si="9"/>
        <v>3.5714285714285712E-2</v>
      </c>
      <c r="G40" s="26">
        <f t="shared" si="10"/>
        <v>0.9642857142857143</v>
      </c>
      <c r="H40" s="26">
        <f t="shared" si="11"/>
        <v>2.3809523809523812E-3</v>
      </c>
      <c r="I40" s="26">
        <f t="shared" si="12"/>
        <v>2.3809523809523812E-3</v>
      </c>
      <c r="J40" s="22">
        <f t="shared" si="13"/>
        <v>0</v>
      </c>
      <c r="K40" s="18">
        <f t="shared" si="15"/>
        <v>1.1904761904761905</v>
      </c>
      <c r="L40" s="18">
        <f t="shared" si="16"/>
        <v>2.1428571428571428</v>
      </c>
      <c r="M40" s="19">
        <f t="shared" si="17"/>
        <v>2.5071428571428571</v>
      </c>
      <c r="N40" s="19">
        <f t="shared" si="18"/>
        <v>0.59523809523809534</v>
      </c>
      <c r="O40" s="19">
        <f t="shared" si="19"/>
        <v>4.7619047619047623E-2</v>
      </c>
      <c r="P40" s="19">
        <f t="shared" si="20"/>
        <v>0</v>
      </c>
      <c r="Q40" s="14">
        <f t="shared" si="21"/>
        <v>6.4833333333333325</v>
      </c>
      <c r="R40" s="17">
        <f t="shared" si="22"/>
        <v>231.36246786632395</v>
      </c>
      <c r="S40" s="17">
        <f t="shared" si="23"/>
        <v>9518.9129636430425</v>
      </c>
      <c r="U40">
        <v>135.37906137184115</v>
      </c>
    </row>
    <row r="41" spans="4:21" x14ac:dyDescent="0.2">
      <c r="D41">
        <v>36</v>
      </c>
      <c r="E41" s="25">
        <f t="shared" si="14"/>
        <v>1.1574074074074073E-2</v>
      </c>
      <c r="F41" s="26">
        <f t="shared" si="9"/>
        <v>3.4722222222222224E-2</v>
      </c>
      <c r="G41" s="26">
        <f t="shared" si="10"/>
        <v>0.96527777777777779</v>
      </c>
      <c r="H41" s="26">
        <f t="shared" si="11"/>
        <v>2.3148148148148151E-3</v>
      </c>
      <c r="I41" s="26">
        <f t="shared" si="12"/>
        <v>2.3148148148148151E-3</v>
      </c>
      <c r="J41" s="22">
        <f t="shared" si="13"/>
        <v>0</v>
      </c>
      <c r="K41" s="18">
        <f t="shared" si="15"/>
        <v>1.1574074074074074</v>
      </c>
      <c r="L41" s="18">
        <f t="shared" si="16"/>
        <v>2.0833333333333335</v>
      </c>
      <c r="M41" s="19">
        <f t="shared" si="17"/>
        <v>2.5097222222222224</v>
      </c>
      <c r="N41" s="19">
        <f t="shared" si="18"/>
        <v>0.57870370370370383</v>
      </c>
      <c r="O41" s="19">
        <f t="shared" si="19"/>
        <v>4.6296296296296301E-2</v>
      </c>
      <c r="P41" s="19">
        <f t="shared" si="20"/>
        <v>0</v>
      </c>
      <c r="Q41" s="14">
        <f t="shared" si="21"/>
        <v>6.3754629629629642</v>
      </c>
      <c r="R41" s="17">
        <f t="shared" si="22"/>
        <v>235.27703144288716</v>
      </c>
      <c r="S41" s="17">
        <f t="shared" si="23"/>
        <v>9411.0812577154866</v>
      </c>
      <c r="U41">
        <v>136.5015166835187</v>
      </c>
    </row>
    <row r="42" spans="4:21" x14ac:dyDescent="0.2">
      <c r="D42" s="3">
        <v>37</v>
      </c>
      <c r="E42" s="25">
        <f t="shared" si="14"/>
        <v>1.1261261261261261E-2</v>
      </c>
      <c r="F42" s="26">
        <f t="shared" si="9"/>
        <v>3.3783783783783786E-2</v>
      </c>
      <c r="G42" s="26">
        <f t="shared" si="10"/>
        <v>0.96621621621621623</v>
      </c>
      <c r="H42" s="26">
        <f t="shared" si="11"/>
        <v>2.2522522522522527E-3</v>
      </c>
      <c r="I42" s="26">
        <f t="shared" si="12"/>
        <v>2.2522522522522527E-3</v>
      </c>
      <c r="J42" s="22">
        <f t="shared" si="13"/>
        <v>0</v>
      </c>
      <c r="K42" s="18">
        <f t="shared" si="15"/>
        <v>1.1261261261261262</v>
      </c>
      <c r="L42" s="18">
        <f t="shared" si="16"/>
        <v>2.0270270270270272</v>
      </c>
      <c r="M42" s="19">
        <f t="shared" si="17"/>
        <v>2.5121621621621624</v>
      </c>
      <c r="N42" s="19">
        <f t="shared" si="18"/>
        <v>0.5630630630630632</v>
      </c>
      <c r="O42" s="19">
        <f t="shared" si="19"/>
        <v>4.5045045045045057E-2</v>
      </c>
      <c r="P42" s="19">
        <f t="shared" si="20"/>
        <v>0</v>
      </c>
      <c r="Q42" s="14">
        <f t="shared" si="21"/>
        <v>6.2734234234234236</v>
      </c>
      <c r="R42" s="17">
        <f t="shared" si="22"/>
        <v>239.10389890141451</v>
      </c>
      <c r="S42" s="17">
        <f t="shared" si="23"/>
        <v>9305.6652545415382</v>
      </c>
      <c r="U42">
        <v>137.58056519583536</v>
      </c>
    </row>
    <row r="43" spans="4:21" x14ac:dyDescent="0.2">
      <c r="D43">
        <v>38</v>
      </c>
      <c r="E43" s="25">
        <f t="shared" si="14"/>
        <v>1.0964912280701754E-2</v>
      </c>
      <c r="F43" s="26">
        <f t="shared" si="9"/>
        <v>3.2894736842105261E-2</v>
      </c>
      <c r="G43" s="26">
        <f t="shared" si="10"/>
        <v>0.96710526315789469</v>
      </c>
      <c r="H43" s="26">
        <f t="shared" si="11"/>
        <v>2.1929824561403512E-3</v>
      </c>
      <c r="I43" s="26">
        <f t="shared" si="12"/>
        <v>2.1929824561403512E-3</v>
      </c>
      <c r="J43" s="22">
        <f t="shared" si="13"/>
        <v>0</v>
      </c>
      <c r="K43" s="18">
        <f t="shared" si="15"/>
        <v>1.0964912280701753</v>
      </c>
      <c r="L43" s="18">
        <f t="shared" si="16"/>
        <v>1.9736842105263157</v>
      </c>
      <c r="M43" s="19">
        <f t="shared" si="17"/>
        <v>2.5144736842105262</v>
      </c>
      <c r="N43" s="19">
        <f t="shared" si="18"/>
        <v>0.54824561403508776</v>
      </c>
      <c r="O43" s="19">
        <f t="shared" si="19"/>
        <v>4.3859649122807022E-2</v>
      </c>
      <c r="P43" s="19">
        <f t="shared" si="20"/>
        <v>0</v>
      </c>
      <c r="Q43" s="14">
        <f t="shared" si="21"/>
        <v>6.1767543859649114</v>
      </c>
      <c r="R43" s="17">
        <f t="shared" si="22"/>
        <v>242.84598452034371</v>
      </c>
      <c r="S43" s="17">
        <f t="shared" si="23"/>
        <v>9202.5846765603928</v>
      </c>
      <c r="U43">
        <v>138.61867704280155</v>
      </c>
    </row>
    <row r="44" spans="4:21" x14ac:dyDescent="0.2">
      <c r="D44" s="3">
        <v>39</v>
      </c>
      <c r="E44" s="25">
        <f t="shared" si="14"/>
        <v>1.0683760683760682E-2</v>
      </c>
      <c r="F44" s="26">
        <f t="shared" si="9"/>
        <v>3.2051282051282048E-2</v>
      </c>
      <c r="G44" s="26">
        <f t="shared" si="10"/>
        <v>0.96794871794871795</v>
      </c>
      <c r="H44" s="26">
        <f t="shared" si="11"/>
        <v>2.136752136752137E-3</v>
      </c>
      <c r="I44" s="26">
        <f t="shared" si="12"/>
        <v>2.136752136752137E-3</v>
      </c>
      <c r="J44" s="22">
        <f t="shared" si="13"/>
        <v>0</v>
      </c>
      <c r="K44" s="18">
        <f t="shared" si="15"/>
        <v>1.0683760683760681</v>
      </c>
      <c r="L44" s="18">
        <f t="shared" si="16"/>
        <v>1.9230769230769229</v>
      </c>
      <c r="M44" s="19">
        <f t="shared" si="17"/>
        <v>2.5166666666666666</v>
      </c>
      <c r="N44" s="19">
        <f t="shared" si="18"/>
        <v>0.53418803418803429</v>
      </c>
      <c r="O44" s="19">
        <f t="shared" si="19"/>
        <v>4.2735042735042736E-2</v>
      </c>
      <c r="P44" s="19">
        <f t="shared" si="20"/>
        <v>0</v>
      </c>
      <c r="Q44" s="14">
        <f t="shared" si="21"/>
        <v>6.0850427350427339</v>
      </c>
      <c r="R44" s="17">
        <f t="shared" si="22"/>
        <v>246.50607486480797</v>
      </c>
      <c r="S44" s="17">
        <f t="shared" si="23"/>
        <v>9101.7627642390635</v>
      </c>
      <c r="U44">
        <v>139.61813842482101</v>
      </c>
    </row>
    <row r="45" spans="4:21" x14ac:dyDescent="0.2">
      <c r="D45">
        <v>40</v>
      </c>
      <c r="E45" s="25">
        <f t="shared" si="14"/>
        <v>1.0416666666666666E-2</v>
      </c>
      <c r="F45" s="26">
        <f t="shared" si="9"/>
        <v>3.125E-2</v>
      </c>
      <c r="G45" s="26">
        <f t="shared" si="10"/>
        <v>0.96875</v>
      </c>
      <c r="H45" s="26">
        <f t="shared" si="11"/>
        <v>2.0833333333333337E-3</v>
      </c>
      <c r="I45" s="26">
        <f t="shared" si="12"/>
        <v>2.0833333333333337E-3</v>
      </c>
      <c r="J45" s="22">
        <f t="shared" si="13"/>
        <v>0</v>
      </c>
      <c r="K45" s="18">
        <f t="shared" si="15"/>
        <v>1.0416666666666665</v>
      </c>
      <c r="L45" s="18">
        <f t="shared" si="16"/>
        <v>1.875</v>
      </c>
      <c r="M45" s="19">
        <f t="shared" si="17"/>
        <v>2.5187500000000003</v>
      </c>
      <c r="N45" s="19">
        <f t="shared" si="18"/>
        <v>0.52083333333333348</v>
      </c>
      <c r="O45" s="19">
        <f t="shared" si="19"/>
        <v>4.1666666666666671E-2</v>
      </c>
      <c r="P45" s="19">
        <f t="shared" si="20"/>
        <v>0</v>
      </c>
      <c r="Q45" s="14">
        <f t="shared" si="21"/>
        <v>5.9979166666666677</v>
      </c>
      <c r="R45" s="17">
        <f t="shared" si="22"/>
        <v>250.08683570684261</v>
      </c>
      <c r="S45" s="17">
        <f t="shared" si="23"/>
        <v>9003.1260854463344</v>
      </c>
      <c r="U45">
        <v>140.58106841611996</v>
      </c>
    </row>
    <row r="46" spans="4:21" x14ac:dyDescent="0.2">
      <c r="D46" s="3">
        <v>41</v>
      </c>
      <c r="E46" s="25">
        <f t="shared" si="14"/>
        <v>1.016260162601626E-2</v>
      </c>
      <c r="F46" s="26">
        <f t="shared" si="9"/>
        <v>3.048780487804878E-2</v>
      </c>
      <c r="G46" s="26">
        <f t="shared" si="10"/>
        <v>0.96951219512195119</v>
      </c>
      <c r="H46" s="26">
        <f t="shared" si="11"/>
        <v>2.0325203252032522E-3</v>
      </c>
      <c r="I46" s="26">
        <f t="shared" si="12"/>
        <v>2.0325203252032522E-3</v>
      </c>
      <c r="J46" s="22">
        <f t="shared" si="13"/>
        <v>0</v>
      </c>
      <c r="K46" s="18">
        <f t="shared" si="15"/>
        <v>1.0162601626016259</v>
      </c>
      <c r="L46" s="18">
        <f t="shared" si="16"/>
        <v>1.8292682926829267</v>
      </c>
      <c r="M46" s="19">
        <f t="shared" si="17"/>
        <v>2.520731707317073</v>
      </c>
      <c r="N46" s="19">
        <f t="shared" si="18"/>
        <v>0.50813008130081305</v>
      </c>
      <c r="O46" s="19">
        <f t="shared" si="19"/>
        <v>4.0650406504065047E-2</v>
      </c>
      <c r="P46" s="19">
        <f t="shared" si="20"/>
        <v>0</v>
      </c>
      <c r="Q46" s="14">
        <f t="shared" si="21"/>
        <v>5.9150406504065032</v>
      </c>
      <c r="R46" s="17">
        <f t="shared" si="22"/>
        <v>253.59081850044674</v>
      </c>
      <c r="S46" s="17">
        <f t="shared" si="23"/>
        <v>8906.6043570888614</v>
      </c>
      <c r="U46">
        <v>141.50943396226413</v>
      </c>
    </row>
    <row r="47" spans="4:21" x14ac:dyDescent="0.2">
      <c r="D47">
        <v>42</v>
      </c>
      <c r="E47" s="25">
        <f t="shared" si="14"/>
        <v>9.9206349206349201E-3</v>
      </c>
      <c r="F47" s="26">
        <f t="shared" si="9"/>
        <v>2.976190476190476E-2</v>
      </c>
      <c r="G47" s="26">
        <f t="shared" si="10"/>
        <v>0.97023809523809523</v>
      </c>
      <c r="H47" s="26">
        <f t="shared" si="11"/>
        <v>1.9841269841269845E-3</v>
      </c>
      <c r="I47" s="26">
        <f t="shared" si="12"/>
        <v>1.9841269841269845E-3</v>
      </c>
      <c r="J47" s="22">
        <f t="shared" si="13"/>
        <v>0</v>
      </c>
      <c r="K47" s="18">
        <f t="shared" si="15"/>
        <v>0.99206349206349198</v>
      </c>
      <c r="L47" s="18">
        <f t="shared" si="16"/>
        <v>1.7857142857142856</v>
      </c>
      <c r="M47" s="19">
        <f t="shared" si="17"/>
        <v>2.5226190476190475</v>
      </c>
      <c r="N47" s="19">
        <f t="shared" si="18"/>
        <v>0.4960317460317461</v>
      </c>
      <c r="O47" s="19">
        <f t="shared" si="19"/>
        <v>3.9682539682539687E-2</v>
      </c>
      <c r="P47" s="19">
        <f t="shared" si="20"/>
        <v>0</v>
      </c>
      <c r="Q47" s="14">
        <f t="shared" si="21"/>
        <v>5.8361111111111112</v>
      </c>
      <c r="R47" s="17">
        <f t="shared" si="22"/>
        <v>257.02046644455021</v>
      </c>
      <c r="S47" s="17">
        <f t="shared" si="23"/>
        <v>8812.1302780988644</v>
      </c>
      <c r="U47">
        <v>142.40506329113924</v>
      </c>
    </row>
    <row r="48" spans="4:21" x14ac:dyDescent="0.2">
      <c r="D48" s="3">
        <v>43</v>
      </c>
      <c r="E48" s="25">
        <f t="shared" si="14"/>
        <v>9.6899224806201549E-3</v>
      </c>
      <c r="F48" s="26">
        <f t="shared" si="9"/>
        <v>2.9069767441860465E-2</v>
      </c>
      <c r="G48" s="26">
        <f t="shared" si="10"/>
        <v>0.97093023255813948</v>
      </c>
      <c r="H48" s="26">
        <f t="shared" si="11"/>
        <v>1.9379844961240312E-3</v>
      </c>
      <c r="I48" s="26">
        <f t="shared" si="12"/>
        <v>1.9379844961240312E-3</v>
      </c>
      <c r="J48" s="22">
        <f t="shared" si="13"/>
        <v>0</v>
      </c>
      <c r="K48" s="18">
        <f t="shared" si="15"/>
        <v>0.96899224806201545</v>
      </c>
      <c r="L48" s="18">
        <f t="shared" si="16"/>
        <v>1.7441860465116279</v>
      </c>
      <c r="M48" s="19">
        <f t="shared" si="17"/>
        <v>2.5244186046511627</v>
      </c>
      <c r="N48" s="19">
        <f t="shared" si="18"/>
        <v>0.48449612403100778</v>
      </c>
      <c r="O48" s="19">
        <f t="shared" si="19"/>
        <v>3.8759689922480627E-2</v>
      </c>
      <c r="P48" s="19">
        <f t="shared" si="20"/>
        <v>0</v>
      </c>
      <c r="Q48" s="14">
        <f t="shared" si="21"/>
        <v>5.7608527131782949</v>
      </c>
      <c r="R48" s="17">
        <f t="shared" si="22"/>
        <v>260.37812016416603</v>
      </c>
      <c r="S48" s="17">
        <f t="shared" si="23"/>
        <v>8719.6393729395149</v>
      </c>
      <c r="U48">
        <v>143.26965792980897</v>
      </c>
    </row>
    <row r="49" spans="4:21" x14ac:dyDescent="0.2">
      <c r="D49">
        <v>44</v>
      </c>
      <c r="E49" s="25">
        <f t="shared" si="14"/>
        <v>9.4696969696969682E-3</v>
      </c>
      <c r="F49" s="26">
        <f t="shared" si="9"/>
        <v>2.8409090909090908E-2</v>
      </c>
      <c r="G49" s="26">
        <f t="shared" si="10"/>
        <v>0.97159090909090906</v>
      </c>
      <c r="H49" s="26">
        <f t="shared" si="11"/>
        <v>1.8939393939393942E-3</v>
      </c>
      <c r="I49" s="26">
        <f t="shared" si="12"/>
        <v>1.8939393939393942E-3</v>
      </c>
      <c r="J49" s="22">
        <f t="shared" si="13"/>
        <v>0</v>
      </c>
      <c r="K49" s="18">
        <f t="shared" si="15"/>
        <v>0.94696969696969679</v>
      </c>
      <c r="L49" s="18">
        <f t="shared" si="16"/>
        <v>1.7045454545454546</v>
      </c>
      <c r="M49" s="19">
        <f t="shared" si="17"/>
        <v>2.5261363636363638</v>
      </c>
      <c r="N49" s="19">
        <f t="shared" si="18"/>
        <v>0.47348484848484856</v>
      </c>
      <c r="O49" s="19">
        <f t="shared" si="19"/>
        <v>3.7878787878787887E-2</v>
      </c>
      <c r="P49" s="19">
        <f t="shared" si="20"/>
        <v>0</v>
      </c>
      <c r="Q49" s="14">
        <f t="shared" si="21"/>
        <v>5.6890151515151519</v>
      </c>
      <c r="R49" s="17">
        <f t="shared" si="22"/>
        <v>263.66602303748584</v>
      </c>
      <c r="S49" s="17">
        <f t="shared" si="23"/>
        <v>8629.069844863172</v>
      </c>
      <c r="U49">
        <v>144.10480349344979</v>
      </c>
    </row>
    <row r="50" spans="4:21" x14ac:dyDescent="0.2">
      <c r="D50" s="3">
        <v>45</v>
      </c>
      <c r="E50" s="25">
        <f t="shared" si="14"/>
        <v>9.2592592592592587E-3</v>
      </c>
      <c r="F50" s="26">
        <f t="shared" si="9"/>
        <v>2.7777777777777776E-2</v>
      </c>
      <c r="G50" s="26">
        <f t="shared" si="10"/>
        <v>0.97222222222222221</v>
      </c>
      <c r="H50" s="26">
        <f t="shared" si="11"/>
        <v>1.8518518518518521E-3</v>
      </c>
      <c r="I50" s="26">
        <f t="shared" si="12"/>
        <v>1.8518518518518521E-3</v>
      </c>
      <c r="J50" s="22">
        <f t="shared" si="13"/>
        <v>0</v>
      </c>
      <c r="K50" s="18">
        <f t="shared" si="15"/>
        <v>0.92592592592592582</v>
      </c>
      <c r="L50" s="18">
        <f t="shared" si="16"/>
        <v>1.6666666666666665</v>
      </c>
      <c r="M50" s="19">
        <f t="shared" si="17"/>
        <v>2.5277777777777777</v>
      </c>
      <c r="N50" s="19">
        <f t="shared" si="18"/>
        <v>0.46296296296296302</v>
      </c>
      <c r="O50" s="19">
        <f t="shared" si="19"/>
        <v>3.7037037037037042E-2</v>
      </c>
      <c r="P50" s="19">
        <f t="shared" si="20"/>
        <v>0</v>
      </c>
      <c r="Q50" s="14">
        <f t="shared" si="21"/>
        <v>5.6203703703703702</v>
      </c>
      <c r="R50" s="17">
        <f t="shared" si="22"/>
        <v>266.88632619439869</v>
      </c>
      <c r="S50" s="17">
        <f t="shared" si="23"/>
        <v>8540.3624382207581</v>
      </c>
      <c r="U50">
        <v>144.91197939029627</v>
      </c>
    </row>
    <row r="51" spans="4:21" x14ac:dyDescent="0.2">
      <c r="D51">
        <v>46</v>
      </c>
      <c r="E51" s="25">
        <f t="shared" si="14"/>
        <v>9.0579710144927522E-3</v>
      </c>
      <c r="F51" s="26">
        <f t="shared" si="9"/>
        <v>2.717391304347826E-2</v>
      </c>
      <c r="G51" s="26">
        <f t="shared" si="10"/>
        <v>0.97282608695652173</v>
      </c>
      <c r="H51" s="26">
        <f t="shared" si="11"/>
        <v>1.811594202898551E-3</v>
      </c>
      <c r="I51" s="26">
        <f t="shared" si="12"/>
        <v>1.811594202898551E-3</v>
      </c>
      <c r="J51" s="22">
        <f t="shared" si="13"/>
        <v>0</v>
      </c>
      <c r="K51" s="18">
        <f t="shared" si="15"/>
        <v>0.90579710144927517</v>
      </c>
      <c r="L51" s="18">
        <f t="shared" si="16"/>
        <v>1.6304347826086956</v>
      </c>
      <c r="M51" s="19">
        <f t="shared" si="17"/>
        <v>2.5293478260869566</v>
      </c>
      <c r="N51" s="19">
        <f t="shared" si="18"/>
        <v>0.45289855072463775</v>
      </c>
      <c r="O51" s="19">
        <f t="shared" si="19"/>
        <v>3.6231884057971023E-2</v>
      </c>
      <c r="P51" s="19">
        <f t="shared" si="20"/>
        <v>0</v>
      </c>
      <c r="Q51" s="14">
        <f t="shared" si="21"/>
        <v>5.5547101449275358</v>
      </c>
      <c r="R51" s="17">
        <f t="shared" si="22"/>
        <v>270.04109320983633</v>
      </c>
      <c r="S51" s="17">
        <f t="shared" si="23"/>
        <v>8453.4603091774861</v>
      </c>
      <c r="U51">
        <v>145.69256756756755</v>
      </c>
    </row>
    <row r="52" spans="4:21" x14ac:dyDescent="0.2">
      <c r="D52" s="3">
        <v>47</v>
      </c>
      <c r="E52" s="25">
        <f t="shared" si="14"/>
        <v>8.8652482269503535E-3</v>
      </c>
      <c r="F52" s="26">
        <f t="shared" si="9"/>
        <v>2.6595744680851064E-2</v>
      </c>
      <c r="G52" s="26">
        <f t="shared" si="10"/>
        <v>0.97340425531914898</v>
      </c>
      <c r="H52" s="26">
        <f t="shared" si="11"/>
        <v>1.7730496453900711E-3</v>
      </c>
      <c r="I52" s="26">
        <f t="shared" si="12"/>
        <v>1.7730496453900711E-3</v>
      </c>
      <c r="J52" s="22">
        <f t="shared" si="13"/>
        <v>0</v>
      </c>
      <c r="K52" s="18">
        <f t="shared" si="15"/>
        <v>0.8865248226950353</v>
      </c>
      <c r="L52" s="18">
        <f t="shared" si="16"/>
        <v>1.5957446808510638</v>
      </c>
      <c r="M52" s="19">
        <f t="shared" si="17"/>
        <v>2.5308510638297874</v>
      </c>
      <c r="N52" s="19">
        <f t="shared" si="18"/>
        <v>0.44326241134751776</v>
      </c>
      <c r="O52" s="19">
        <f t="shared" si="19"/>
        <v>3.5460992907801421E-2</v>
      </c>
      <c r="P52" s="19">
        <f t="shared" si="20"/>
        <v>0</v>
      </c>
      <c r="Q52" s="14">
        <f t="shared" si="21"/>
        <v>5.491843971631206</v>
      </c>
      <c r="R52" s="17">
        <f t="shared" si="22"/>
        <v>273.13230451346288</v>
      </c>
      <c r="S52" s="17">
        <f t="shared" si="23"/>
        <v>8368.3089042422671</v>
      </c>
      <c r="U52">
        <v>146.44786040714581</v>
      </c>
    </row>
    <row r="53" spans="4:21" x14ac:dyDescent="0.2">
      <c r="D53">
        <v>48</v>
      </c>
      <c r="E53" s="25">
        <f t="shared" si="14"/>
        <v>8.6805555555555542E-3</v>
      </c>
      <c r="F53" s="26">
        <f t="shared" si="9"/>
        <v>2.6041666666666668E-2</v>
      </c>
      <c r="G53" s="26">
        <f t="shared" si="10"/>
        <v>0.97395833333333337</v>
      </c>
      <c r="H53" s="26">
        <f t="shared" si="11"/>
        <v>1.7361111111111112E-3</v>
      </c>
      <c r="I53" s="26">
        <f t="shared" si="12"/>
        <v>1.7361111111111112E-3</v>
      </c>
      <c r="J53" s="22">
        <f t="shared" si="13"/>
        <v>0</v>
      </c>
      <c r="K53" s="18">
        <f t="shared" si="15"/>
        <v>0.86805555555555547</v>
      </c>
      <c r="L53" s="18">
        <f t="shared" si="16"/>
        <v>1.5625</v>
      </c>
      <c r="M53" s="19">
        <f t="shared" si="17"/>
        <v>2.5322916666666671</v>
      </c>
      <c r="N53" s="19">
        <f t="shared" si="18"/>
        <v>0.43402777777777779</v>
      </c>
      <c r="O53" s="19">
        <f t="shared" si="19"/>
        <v>3.4722222222222224E-2</v>
      </c>
      <c r="P53" s="19">
        <f t="shared" si="20"/>
        <v>0</v>
      </c>
      <c r="Q53" s="14">
        <f t="shared" si="21"/>
        <v>5.4315972222222229</v>
      </c>
      <c r="R53" s="17">
        <f t="shared" si="22"/>
        <v>276.16186153551104</v>
      </c>
      <c r="S53" s="17">
        <f t="shared" si="23"/>
        <v>8284.8558460653312</v>
      </c>
      <c r="U53">
        <v>147.17906786590351</v>
      </c>
    </row>
    <row r="54" spans="4:21" x14ac:dyDescent="0.2">
      <c r="D54" s="3">
        <v>49</v>
      </c>
      <c r="E54" s="25">
        <f t="shared" si="14"/>
        <v>8.5034013605442167E-3</v>
      </c>
      <c r="F54" s="26">
        <f t="shared" si="9"/>
        <v>2.5510204081632654E-2</v>
      </c>
      <c r="G54" s="26">
        <f t="shared" si="10"/>
        <v>0.97448979591836737</v>
      </c>
      <c r="H54" s="26">
        <f t="shared" si="11"/>
        <v>1.7006802721088437E-3</v>
      </c>
      <c r="I54" s="26">
        <f t="shared" si="12"/>
        <v>1.7006802721088437E-3</v>
      </c>
      <c r="J54" s="22">
        <f t="shared" si="13"/>
        <v>0</v>
      </c>
      <c r="K54" s="18">
        <f t="shared" si="15"/>
        <v>0.85034013605442171</v>
      </c>
      <c r="L54" s="18">
        <f t="shared" si="16"/>
        <v>1.5306122448979593</v>
      </c>
      <c r="M54" s="19">
        <f t="shared" si="17"/>
        <v>2.5336734693877552</v>
      </c>
      <c r="N54" s="19">
        <f t="shared" si="18"/>
        <v>0.42517006802721091</v>
      </c>
      <c r="O54" s="19">
        <f t="shared" si="19"/>
        <v>3.4013605442176874E-2</v>
      </c>
      <c r="P54" s="19">
        <f t="shared" si="20"/>
        <v>0</v>
      </c>
      <c r="Q54" s="14">
        <f t="shared" si="21"/>
        <v>5.3738095238095243</v>
      </c>
      <c r="R54" s="17">
        <f t="shared" si="22"/>
        <v>279.13159060700042</v>
      </c>
      <c r="S54" s="17">
        <f t="shared" si="23"/>
        <v>8203.050826001645</v>
      </c>
      <c r="U54">
        <v>147.88732394366198</v>
      </c>
    </row>
    <row r="55" spans="4:21" x14ac:dyDescent="0.2">
      <c r="D55">
        <v>50</v>
      </c>
      <c r="E55" s="25">
        <f t="shared" si="14"/>
        <v>8.3333333333333332E-3</v>
      </c>
      <c r="F55" s="26">
        <f t="shared" si="9"/>
        <v>2.5000000000000001E-2</v>
      </c>
      <c r="G55" s="26">
        <f t="shared" si="10"/>
        <v>0.97499999999999998</v>
      </c>
      <c r="H55" s="26">
        <f t="shared" si="11"/>
        <v>1.6666666666666668E-3</v>
      </c>
      <c r="I55" s="26">
        <f t="shared" si="12"/>
        <v>1.6666666666666668E-3</v>
      </c>
      <c r="J55" s="22">
        <f t="shared" si="13"/>
        <v>0</v>
      </c>
      <c r="K55" s="18">
        <f t="shared" si="15"/>
        <v>0.83333333333333337</v>
      </c>
      <c r="L55" s="18">
        <f t="shared" si="16"/>
        <v>1.5</v>
      </c>
      <c r="M55" s="19">
        <f t="shared" si="17"/>
        <v>2.5350000000000001</v>
      </c>
      <c r="N55" s="19">
        <f t="shared" si="18"/>
        <v>0.41666666666666669</v>
      </c>
      <c r="O55" s="19">
        <f t="shared" si="19"/>
        <v>3.3333333333333333E-2</v>
      </c>
      <c r="P55" s="19">
        <f t="shared" si="20"/>
        <v>0</v>
      </c>
      <c r="Q55" s="14">
        <f t="shared" si="21"/>
        <v>5.3183333333333342</v>
      </c>
      <c r="R55" s="17">
        <f t="shared" si="22"/>
        <v>282.04324663115005</v>
      </c>
      <c r="S55" s="17">
        <f t="shared" si="23"/>
        <v>8122.8455029771221</v>
      </c>
      <c r="U55">
        <v>148.5736925515055</v>
      </c>
    </row>
    <row r="56" spans="4:21" x14ac:dyDescent="0.2">
      <c r="D56" s="3">
        <v>51</v>
      </c>
      <c r="E56" s="25">
        <f t="shared" si="14"/>
        <v>8.1699346405228745E-3</v>
      </c>
      <c r="F56" s="26">
        <f t="shared" si="9"/>
        <v>2.4509803921568627E-2</v>
      </c>
      <c r="G56" s="26">
        <f t="shared" si="10"/>
        <v>0.97549019607843135</v>
      </c>
      <c r="H56" s="26">
        <f t="shared" si="11"/>
        <v>1.6339869281045754E-3</v>
      </c>
      <c r="I56" s="26">
        <f t="shared" si="12"/>
        <v>1.6339869281045754E-3</v>
      </c>
      <c r="J56" s="22">
        <f t="shared" si="13"/>
        <v>0</v>
      </c>
      <c r="K56" s="18">
        <f t="shared" si="15"/>
        <v>0.81699346405228745</v>
      </c>
      <c r="L56" s="18">
        <f t="shared" si="16"/>
        <v>1.4705882352941175</v>
      </c>
      <c r="M56" s="19">
        <f t="shared" si="17"/>
        <v>2.5362745098039214</v>
      </c>
      <c r="N56" s="19">
        <f t="shared" si="18"/>
        <v>0.40849673202614384</v>
      </c>
      <c r="O56" s="19">
        <f t="shared" si="19"/>
        <v>3.2679738562091512E-2</v>
      </c>
      <c r="P56" s="19">
        <f t="shared" si="20"/>
        <v>0</v>
      </c>
      <c r="Q56" s="14">
        <f t="shared" si="21"/>
        <v>5.265032679738562</v>
      </c>
      <c r="R56" s="17">
        <f t="shared" si="22"/>
        <v>284.89851654149339</v>
      </c>
      <c r="S56" s="17">
        <f t="shared" si="23"/>
        <v>8044.1934082304015</v>
      </c>
      <c r="U56">
        <v>149.23917284432304</v>
      </c>
    </row>
    <row r="57" spans="4:21" x14ac:dyDescent="0.2">
      <c r="D57">
        <v>52</v>
      </c>
      <c r="E57" s="25">
        <f t="shared" si="14"/>
        <v>8.0128205128205121E-3</v>
      </c>
      <c r="F57" s="26">
        <f t="shared" si="9"/>
        <v>2.403846153846154E-2</v>
      </c>
      <c r="G57" s="26">
        <f t="shared" si="10"/>
        <v>0.97596153846153844</v>
      </c>
      <c r="H57" s="26">
        <f t="shared" si="11"/>
        <v>1.6025641025641027E-3</v>
      </c>
      <c r="I57" s="26">
        <f t="shared" si="12"/>
        <v>1.6025641025641027E-3</v>
      </c>
      <c r="J57" s="22">
        <f t="shared" si="13"/>
        <v>0</v>
      </c>
      <c r="K57" s="18">
        <f t="shared" si="15"/>
        <v>0.80128205128205121</v>
      </c>
      <c r="L57" s="18">
        <f t="shared" si="16"/>
        <v>1.4423076923076923</v>
      </c>
      <c r="M57" s="19">
        <f t="shared" si="17"/>
        <v>2.5375000000000001</v>
      </c>
      <c r="N57" s="19">
        <f t="shared" si="18"/>
        <v>0.40064102564102566</v>
      </c>
      <c r="O57" s="19">
        <f t="shared" si="19"/>
        <v>3.2051282051282055E-2</v>
      </c>
      <c r="P57" s="19">
        <f t="shared" si="20"/>
        <v>0</v>
      </c>
      <c r="Q57" s="14">
        <f t="shared" si="21"/>
        <v>5.2137820512820516</v>
      </c>
      <c r="R57" s="17">
        <f t="shared" si="22"/>
        <v>287.69902256101307</v>
      </c>
      <c r="S57" s="17">
        <f t="shared" si="23"/>
        <v>7967.0498555357472</v>
      </c>
      <c r="U57">
        <v>149.88470407378938</v>
      </c>
    </row>
    <row r="58" spans="4:21" x14ac:dyDescent="0.2">
      <c r="D58" s="3">
        <v>53</v>
      </c>
      <c r="E58" s="25">
        <f t="shared" si="14"/>
        <v>7.8616352201257862E-3</v>
      </c>
      <c r="F58" s="26">
        <f t="shared" si="9"/>
        <v>2.358490566037736E-2</v>
      </c>
      <c r="G58" s="26">
        <f t="shared" si="10"/>
        <v>0.97641509433962259</v>
      </c>
      <c r="H58" s="26">
        <f t="shared" si="11"/>
        <v>1.5723270440251573E-3</v>
      </c>
      <c r="I58" s="26">
        <f t="shared" si="12"/>
        <v>1.5723270440251573E-3</v>
      </c>
      <c r="J58" s="22">
        <f t="shared" si="13"/>
        <v>0</v>
      </c>
      <c r="K58" s="18">
        <f t="shared" si="15"/>
        <v>0.78616352201257866</v>
      </c>
      <c r="L58" s="18">
        <f t="shared" si="16"/>
        <v>1.4150943396226416</v>
      </c>
      <c r="M58" s="19">
        <f t="shared" si="17"/>
        <v>2.5386792452830189</v>
      </c>
      <c r="N58" s="19">
        <f t="shared" si="18"/>
        <v>0.39308176100628933</v>
      </c>
      <c r="O58" s="19">
        <f t="shared" si="19"/>
        <v>3.1446540880503145E-2</v>
      </c>
      <c r="P58" s="19">
        <f t="shared" si="20"/>
        <v>0</v>
      </c>
      <c r="Q58" s="14">
        <f t="shared" si="21"/>
        <v>5.1644654088050315</v>
      </c>
      <c r="R58" s="17">
        <f t="shared" si="22"/>
        <v>290.44632527552824</v>
      </c>
      <c r="S58" s="17">
        <f t="shared" si="23"/>
        <v>7891.3718565426543</v>
      </c>
      <c r="U58">
        <v>150.51117001135933</v>
      </c>
    </row>
    <row r="59" spans="4:21" x14ac:dyDescent="0.2">
      <c r="D59">
        <v>54</v>
      </c>
      <c r="E59" s="25">
        <f t="shared" si="14"/>
        <v>7.716049382716049E-3</v>
      </c>
      <c r="F59" s="26">
        <f t="shared" si="9"/>
        <v>2.3148148148148147E-2</v>
      </c>
      <c r="G59" s="26">
        <f t="shared" si="10"/>
        <v>0.97685185185185186</v>
      </c>
      <c r="H59" s="26">
        <f t="shared" si="11"/>
        <v>1.54320987654321E-3</v>
      </c>
      <c r="I59" s="26">
        <f t="shared" si="12"/>
        <v>1.54320987654321E-3</v>
      </c>
      <c r="J59" s="22">
        <f t="shared" si="13"/>
        <v>0</v>
      </c>
      <c r="K59" s="18">
        <f t="shared" si="15"/>
        <v>0.77160493827160492</v>
      </c>
      <c r="L59" s="18">
        <f t="shared" si="16"/>
        <v>1.3888888888888888</v>
      </c>
      <c r="M59" s="19">
        <f t="shared" si="17"/>
        <v>2.539814814814815</v>
      </c>
      <c r="N59" s="19">
        <f t="shared" si="18"/>
        <v>0.38580246913580252</v>
      </c>
      <c r="O59" s="19">
        <f t="shared" si="19"/>
        <v>3.0864197530864199E-2</v>
      </c>
      <c r="P59" s="19">
        <f t="shared" si="20"/>
        <v>0</v>
      </c>
      <c r="Q59" s="14">
        <f t="shared" si="21"/>
        <v>5.1169753086419743</v>
      </c>
      <c r="R59" s="17">
        <f t="shared" si="22"/>
        <v>293.14192653356662</v>
      </c>
      <c r="S59" s="17">
        <f t="shared" si="23"/>
        <v>7817.1180408951104</v>
      </c>
      <c r="U59">
        <v>151.11940298507463</v>
      </c>
    </row>
    <row r="60" spans="4:21" x14ac:dyDescent="0.2">
      <c r="D60" s="3">
        <v>55</v>
      </c>
      <c r="E60" s="25">
        <f t="shared" si="14"/>
        <v>7.5757575757575751E-3</v>
      </c>
      <c r="F60" s="26">
        <f t="shared" si="9"/>
        <v>2.2727272727272728E-2</v>
      </c>
      <c r="G60" s="26">
        <f t="shared" si="10"/>
        <v>0.97727272727272729</v>
      </c>
      <c r="H60" s="26">
        <f t="shared" si="11"/>
        <v>1.5151515151515154E-3</v>
      </c>
      <c r="I60" s="26">
        <f t="shared" si="12"/>
        <v>1.5151515151515154E-3</v>
      </c>
      <c r="J60" s="22">
        <f t="shared" si="13"/>
        <v>0</v>
      </c>
      <c r="K60" s="18">
        <f t="shared" si="15"/>
        <v>0.75757575757575746</v>
      </c>
      <c r="L60" s="18">
        <f t="shared" si="16"/>
        <v>1.3636363636363638</v>
      </c>
      <c r="M60" s="19">
        <f t="shared" si="17"/>
        <v>2.540909090909091</v>
      </c>
      <c r="N60" s="19">
        <f t="shared" si="18"/>
        <v>0.37878787878787884</v>
      </c>
      <c r="O60" s="19">
        <f t="shared" si="19"/>
        <v>3.0303030303030307E-2</v>
      </c>
      <c r="P60" s="19">
        <f t="shared" si="20"/>
        <v>0</v>
      </c>
      <c r="Q60" s="14">
        <f t="shared" si="21"/>
        <v>5.0712121212121213</v>
      </c>
      <c r="R60" s="17">
        <f t="shared" si="22"/>
        <v>295.78727218404543</v>
      </c>
      <c r="S60" s="17">
        <f t="shared" si="23"/>
        <v>7744.2485808186448</v>
      </c>
      <c r="U60">
        <v>151.71018756895916</v>
      </c>
    </row>
    <row r="61" spans="4:21" x14ac:dyDescent="0.2">
      <c r="D61">
        <v>56</v>
      </c>
      <c r="E61" s="25">
        <f t="shared" si="14"/>
        <v>7.4404761904761901E-3</v>
      </c>
      <c r="F61" s="26">
        <f t="shared" si="9"/>
        <v>2.2321428571428572E-2</v>
      </c>
      <c r="G61" s="26">
        <f t="shared" si="10"/>
        <v>0.9776785714285714</v>
      </c>
      <c r="H61" s="26">
        <f t="shared" si="11"/>
        <v>1.4880952380952382E-3</v>
      </c>
      <c r="I61" s="26">
        <f t="shared" si="12"/>
        <v>1.4880952380952382E-3</v>
      </c>
      <c r="J61" s="22">
        <f t="shared" si="13"/>
        <v>0</v>
      </c>
      <c r="K61" s="18">
        <f t="shared" si="15"/>
        <v>0.74404761904761896</v>
      </c>
      <c r="L61" s="18">
        <f t="shared" si="16"/>
        <v>1.3392857142857144</v>
      </c>
      <c r="M61" s="19">
        <f t="shared" si="17"/>
        <v>2.5419642857142857</v>
      </c>
      <c r="N61" s="19">
        <f t="shared" si="18"/>
        <v>0.37202380952380953</v>
      </c>
      <c r="O61" s="19">
        <f t="shared" si="19"/>
        <v>2.9761904761904764E-2</v>
      </c>
      <c r="P61" s="19">
        <f t="shared" si="20"/>
        <v>0</v>
      </c>
      <c r="Q61" s="14">
        <f t="shared" si="21"/>
        <v>5.0270833333333336</v>
      </c>
      <c r="R61" s="17">
        <f t="shared" si="22"/>
        <v>298.38375466224619</v>
      </c>
      <c r="S61" s="17">
        <f t="shared" si="23"/>
        <v>7672.7251198863305</v>
      </c>
      <c r="U61">
        <v>152.28426395939084</v>
      </c>
    </row>
    <row r="62" spans="4:21" x14ac:dyDescent="0.2">
      <c r="D62" s="3">
        <v>57</v>
      </c>
      <c r="E62" s="25">
        <f t="shared" si="14"/>
        <v>7.3099415204678359E-3</v>
      </c>
      <c r="F62" s="26">
        <f t="shared" si="9"/>
        <v>2.1929824561403508E-2</v>
      </c>
      <c r="G62" s="26">
        <f t="shared" si="10"/>
        <v>0.97807017543859653</v>
      </c>
      <c r="H62" s="26">
        <f t="shared" si="11"/>
        <v>1.4619883040935674E-3</v>
      </c>
      <c r="I62" s="26">
        <f t="shared" si="12"/>
        <v>1.4619883040935674E-3</v>
      </c>
      <c r="J62" s="22">
        <f t="shared" si="13"/>
        <v>0</v>
      </c>
      <c r="K62" s="18">
        <f t="shared" si="15"/>
        <v>0.73099415204678353</v>
      </c>
      <c r="L62" s="18">
        <f t="shared" si="16"/>
        <v>1.3157894736842104</v>
      </c>
      <c r="M62" s="19">
        <f t="shared" si="17"/>
        <v>2.5429824561403511</v>
      </c>
      <c r="N62" s="19">
        <f t="shared" si="18"/>
        <v>0.36549707602339182</v>
      </c>
      <c r="O62" s="19">
        <f t="shared" si="19"/>
        <v>2.9239766081871347E-2</v>
      </c>
      <c r="P62" s="19">
        <f t="shared" si="20"/>
        <v>0</v>
      </c>
      <c r="Q62" s="14">
        <f t="shared" si="21"/>
        <v>4.9845029239766072</v>
      </c>
      <c r="R62" s="17">
        <f t="shared" si="22"/>
        <v>300.93271543380075</v>
      </c>
      <c r="S62" s="17">
        <f t="shared" si="23"/>
        <v>7602.5107056960187</v>
      </c>
      <c r="U62">
        <v>152.84233106900248</v>
      </c>
    </row>
    <row r="63" spans="4:21" x14ac:dyDescent="0.2">
      <c r="D63">
        <v>58</v>
      </c>
      <c r="E63" s="25">
        <f t="shared" si="14"/>
        <v>7.1839080459770105E-3</v>
      </c>
      <c r="F63" s="26">
        <f t="shared" si="9"/>
        <v>2.1551724137931036E-2</v>
      </c>
      <c r="G63" s="26">
        <f t="shared" si="10"/>
        <v>0.97844827586206895</v>
      </c>
      <c r="H63" s="26">
        <f t="shared" si="11"/>
        <v>1.4367816091954025E-3</v>
      </c>
      <c r="I63" s="26">
        <f t="shared" si="12"/>
        <v>1.4367816091954025E-3</v>
      </c>
      <c r="J63" s="22">
        <f t="shared" si="13"/>
        <v>0</v>
      </c>
      <c r="K63" s="18">
        <f t="shared" si="15"/>
        <v>0.7183908045977011</v>
      </c>
      <c r="L63" s="18">
        <f t="shared" si="16"/>
        <v>1.2931034482758621</v>
      </c>
      <c r="M63" s="19">
        <f t="shared" si="17"/>
        <v>2.5439655172413795</v>
      </c>
      <c r="N63" s="19">
        <f t="shared" si="18"/>
        <v>0.35919540229885061</v>
      </c>
      <c r="O63" s="19">
        <f t="shared" si="19"/>
        <v>2.8735632183908049E-2</v>
      </c>
      <c r="P63" s="19">
        <f t="shared" si="20"/>
        <v>0</v>
      </c>
      <c r="Q63" s="14">
        <f t="shared" si="21"/>
        <v>4.9433908045977022</v>
      </c>
      <c r="R63" s="17">
        <f t="shared" si="22"/>
        <v>303.43544730570244</v>
      </c>
      <c r="S63" s="17">
        <f t="shared" si="23"/>
        <v>7533.5697262105432</v>
      </c>
      <c r="U63">
        <v>153.38504936530325</v>
      </c>
    </row>
    <row r="64" spans="4:21" x14ac:dyDescent="0.2">
      <c r="D64" s="3">
        <v>59</v>
      </c>
      <c r="E64" s="25">
        <f t="shared" si="14"/>
        <v>7.0621468926553663E-3</v>
      </c>
      <c r="F64" s="26">
        <f t="shared" si="9"/>
        <v>2.1186440677966101E-2</v>
      </c>
      <c r="G64" s="26">
        <f t="shared" si="10"/>
        <v>0.97881355932203395</v>
      </c>
      <c r="H64" s="26">
        <f t="shared" si="11"/>
        <v>1.4124293785310737E-3</v>
      </c>
      <c r="I64" s="26">
        <f t="shared" si="12"/>
        <v>1.4124293785310737E-3</v>
      </c>
      <c r="J64" s="22">
        <f t="shared" si="13"/>
        <v>0</v>
      </c>
      <c r="K64" s="18">
        <f t="shared" si="15"/>
        <v>0.70621468926553665</v>
      </c>
      <c r="L64" s="18">
        <f t="shared" si="16"/>
        <v>1.271186440677966</v>
      </c>
      <c r="M64" s="19">
        <f t="shared" si="17"/>
        <v>2.5449152542372881</v>
      </c>
      <c r="N64" s="19">
        <f t="shared" si="18"/>
        <v>0.35310734463276844</v>
      </c>
      <c r="O64" s="19">
        <f t="shared" si="19"/>
        <v>2.8248587570621472E-2</v>
      </c>
      <c r="P64" s="19">
        <f t="shared" si="20"/>
        <v>0</v>
      </c>
      <c r="Q64" s="14">
        <f t="shared" si="21"/>
        <v>4.9036723163841796</v>
      </c>
      <c r="R64" s="17">
        <f t="shared" si="22"/>
        <v>305.89319661270821</v>
      </c>
      <c r="S64" s="17">
        <f t="shared" si="23"/>
        <v>7465.8678495305048</v>
      </c>
      <c r="U64">
        <v>153.91304347826087</v>
      </c>
    </row>
    <row r="65" spans="4:21" x14ac:dyDescent="0.2">
      <c r="D65">
        <v>60</v>
      </c>
      <c r="E65" s="25">
        <f t="shared" si="14"/>
        <v>6.9444444444444441E-3</v>
      </c>
      <c r="F65" s="26">
        <f t="shared" si="9"/>
        <v>2.0833333333333332E-2</v>
      </c>
      <c r="G65" s="26">
        <f t="shared" si="10"/>
        <v>0.97916666666666663</v>
      </c>
      <c r="H65" s="26">
        <f t="shared" si="11"/>
        <v>1.3888888888888889E-3</v>
      </c>
      <c r="I65" s="26">
        <f t="shared" si="12"/>
        <v>1.3888888888888889E-3</v>
      </c>
      <c r="J65" s="22">
        <f t="shared" si="13"/>
        <v>0</v>
      </c>
      <c r="K65" s="18">
        <f t="shared" si="15"/>
        <v>0.69444444444444442</v>
      </c>
      <c r="L65" s="18">
        <f t="shared" si="16"/>
        <v>1.25</v>
      </c>
      <c r="M65" s="19">
        <f t="shared" si="17"/>
        <v>2.5458333333333334</v>
      </c>
      <c r="N65" s="19">
        <f t="shared" si="18"/>
        <v>0.34722222222222221</v>
      </c>
      <c r="O65" s="19">
        <f t="shared" si="19"/>
        <v>2.777777777777778E-2</v>
      </c>
      <c r="P65" s="19">
        <f t="shared" si="20"/>
        <v>0</v>
      </c>
      <c r="Q65" s="14">
        <f t="shared" si="21"/>
        <v>4.865277777777778</v>
      </c>
      <c r="R65" s="17">
        <f t="shared" si="22"/>
        <v>308.30716528689692</v>
      </c>
      <c r="S65" s="17">
        <f t="shared" si="23"/>
        <v>7399.3719668855265</v>
      </c>
      <c r="U65">
        <v>154.42690459849004</v>
      </c>
    </row>
    <row r="66" spans="4:21" x14ac:dyDescent="0.2">
      <c r="D66" s="3">
        <v>61</v>
      </c>
      <c r="E66" s="25">
        <f t="shared" si="14"/>
        <v>6.8306010928961746E-3</v>
      </c>
      <c r="F66" s="26">
        <f t="shared" si="9"/>
        <v>2.0491803278688523E-2</v>
      </c>
      <c r="G66" s="26">
        <f t="shared" si="10"/>
        <v>0.97950819672131151</v>
      </c>
      <c r="H66" s="26">
        <f t="shared" si="11"/>
        <v>1.3661202185792352E-3</v>
      </c>
      <c r="I66" s="26">
        <f t="shared" si="12"/>
        <v>1.3661202185792352E-3</v>
      </c>
      <c r="J66" s="22">
        <f t="shared" si="13"/>
        <v>0</v>
      </c>
      <c r="K66" s="18">
        <f t="shared" si="15"/>
        <v>0.68306010928961747</v>
      </c>
      <c r="L66" s="18">
        <f t="shared" si="16"/>
        <v>1.2295081967213113</v>
      </c>
      <c r="M66" s="19">
        <f t="shared" si="17"/>
        <v>2.5467213114754101</v>
      </c>
      <c r="N66" s="19">
        <f t="shared" si="18"/>
        <v>0.34153005464480879</v>
      </c>
      <c r="O66" s="19">
        <f t="shared" si="19"/>
        <v>2.7322404371584702E-2</v>
      </c>
      <c r="P66" s="19">
        <f t="shared" si="20"/>
        <v>0</v>
      </c>
      <c r="Q66" s="14">
        <f t="shared" si="21"/>
        <v>4.8281420765027327</v>
      </c>
      <c r="R66" s="17">
        <f t="shared" si="22"/>
        <v>310.67851281761074</v>
      </c>
      <c r="S66" s="17">
        <f t="shared" si="23"/>
        <v>7334.0501386452379</v>
      </c>
      <c r="U66">
        <v>154.92719268540466</v>
      </c>
    </row>
    <row r="67" spans="4:21" x14ac:dyDescent="0.2">
      <c r="D67">
        <v>62</v>
      </c>
      <c r="E67" s="25">
        <f t="shared" si="14"/>
        <v>6.720430107526881E-3</v>
      </c>
      <c r="F67" s="26">
        <f t="shared" si="9"/>
        <v>2.0161290322580645E-2</v>
      </c>
      <c r="G67" s="26">
        <f t="shared" si="10"/>
        <v>0.97983870967741937</v>
      </c>
      <c r="H67" s="26">
        <f t="shared" si="11"/>
        <v>1.3440860215053765E-3</v>
      </c>
      <c r="I67" s="26">
        <f t="shared" si="12"/>
        <v>1.3440860215053765E-3</v>
      </c>
      <c r="J67" s="22">
        <f t="shared" si="13"/>
        <v>0</v>
      </c>
      <c r="K67" s="18">
        <f t="shared" si="15"/>
        <v>0.67204301075268813</v>
      </c>
      <c r="L67" s="18">
        <f t="shared" si="16"/>
        <v>1.2096774193548387</v>
      </c>
      <c r="M67" s="19">
        <f t="shared" si="17"/>
        <v>2.5475806451612906</v>
      </c>
      <c r="N67" s="19">
        <f t="shared" si="18"/>
        <v>0.33602150537634412</v>
      </c>
      <c r="O67" s="19">
        <f t="shared" si="19"/>
        <v>2.6881720430107531E-2</v>
      </c>
      <c r="P67" s="19">
        <f t="shared" si="20"/>
        <v>0</v>
      </c>
      <c r="Q67" s="14">
        <f t="shared" si="21"/>
        <v>4.7922043010752695</v>
      </c>
      <c r="R67" s="17">
        <f t="shared" si="22"/>
        <v>313.00835810848707</v>
      </c>
      <c r="S67" s="17">
        <f t="shared" si="23"/>
        <v>7269.8715431648616</v>
      </c>
      <c r="U67">
        <v>155.41443850267379</v>
      </c>
    </row>
    <row r="68" spans="4:21" x14ac:dyDescent="0.2">
      <c r="D68" s="3">
        <v>63</v>
      </c>
      <c r="E68" s="25">
        <f t="shared" si="14"/>
        <v>6.6137566137566134E-3</v>
      </c>
      <c r="F68" s="26">
        <f t="shared" si="9"/>
        <v>1.984126984126984E-2</v>
      </c>
      <c r="G68" s="26">
        <f t="shared" si="10"/>
        <v>0.98015873015873012</v>
      </c>
      <c r="H68" s="26">
        <f t="shared" si="11"/>
        <v>1.3227513227513229E-3</v>
      </c>
      <c r="I68" s="26">
        <f t="shared" si="12"/>
        <v>1.3227513227513229E-3</v>
      </c>
      <c r="J68" s="22">
        <f t="shared" si="13"/>
        <v>0</v>
      </c>
      <c r="K68" s="18">
        <f t="shared" si="15"/>
        <v>0.66137566137566139</v>
      </c>
      <c r="L68" s="18">
        <f t="shared" si="16"/>
        <v>1.1904761904761905</v>
      </c>
      <c r="M68" s="19">
        <f t="shared" si="17"/>
        <v>2.5484126984126982</v>
      </c>
      <c r="N68" s="19">
        <f t="shared" si="18"/>
        <v>0.3306878306878307</v>
      </c>
      <c r="O68" s="19">
        <f t="shared" si="19"/>
        <v>2.6455026455026457E-2</v>
      </c>
      <c r="P68" s="19">
        <f t="shared" si="20"/>
        <v>0</v>
      </c>
      <c r="Q68" s="14">
        <f t="shared" si="21"/>
        <v>4.7574074074074071</v>
      </c>
      <c r="R68" s="17">
        <f t="shared" si="22"/>
        <v>315.29778123783575</v>
      </c>
      <c r="S68" s="17">
        <f t="shared" si="23"/>
        <v>7206.8064282933883</v>
      </c>
      <c r="U68">
        <v>155.8891454965358</v>
      </c>
    </row>
    <row r="69" spans="4:21" x14ac:dyDescent="0.2">
      <c r="D69">
        <v>64</v>
      </c>
      <c r="E69" s="25">
        <f t="shared" si="14"/>
        <v>6.5104166666666661E-3</v>
      </c>
      <c r="F69" s="26">
        <f t="shared" si="9"/>
        <v>1.953125E-2</v>
      </c>
      <c r="G69" s="26">
        <f t="shared" si="10"/>
        <v>0.98046875</v>
      </c>
      <c r="H69" s="26">
        <f t="shared" si="11"/>
        <v>1.3020833333333335E-3</v>
      </c>
      <c r="I69" s="26">
        <f t="shared" si="12"/>
        <v>1.3020833333333335E-3</v>
      </c>
      <c r="J69" s="22">
        <f t="shared" si="13"/>
        <v>0</v>
      </c>
      <c r="K69" s="18">
        <f t="shared" si="15"/>
        <v>0.65104166666666663</v>
      </c>
      <c r="L69" s="18">
        <f t="shared" si="16"/>
        <v>1.171875</v>
      </c>
      <c r="M69" s="19">
        <f t="shared" si="17"/>
        <v>2.5492187500000001</v>
      </c>
      <c r="N69" s="19">
        <f t="shared" si="18"/>
        <v>0.32552083333333337</v>
      </c>
      <c r="O69" s="19">
        <f t="shared" si="19"/>
        <v>2.6041666666666671E-2</v>
      </c>
      <c r="P69" s="19">
        <f t="shared" si="20"/>
        <v>0</v>
      </c>
      <c r="Q69" s="14">
        <f t="shared" si="21"/>
        <v>4.7236979166666666</v>
      </c>
      <c r="R69" s="17">
        <f t="shared" si="22"/>
        <v>317.54782512817684</v>
      </c>
      <c r="S69" s="17">
        <f t="shared" si="23"/>
        <v>7144.8260653839789</v>
      </c>
      <c r="U69">
        <v>156.35179153094461</v>
      </c>
    </row>
    <row r="70" spans="4:21" x14ac:dyDescent="0.2">
      <c r="D70" s="3">
        <v>65</v>
      </c>
      <c r="E70" s="25">
        <f t="shared" si="14"/>
        <v>6.41025641025641E-3</v>
      </c>
      <c r="F70" s="26">
        <f t="shared" si="9"/>
        <v>1.9230769230769232E-2</v>
      </c>
      <c r="G70" s="26">
        <f t="shared" si="10"/>
        <v>0.98076923076923073</v>
      </c>
      <c r="H70" s="26">
        <f t="shared" si="11"/>
        <v>1.2820512820512823E-3</v>
      </c>
      <c r="I70" s="26">
        <f t="shared" si="12"/>
        <v>1.2820512820512823E-3</v>
      </c>
      <c r="J70" s="22">
        <f t="shared" si="13"/>
        <v>0</v>
      </c>
      <c r="K70" s="18">
        <f t="shared" si="15"/>
        <v>0.64102564102564097</v>
      </c>
      <c r="L70" s="18">
        <f t="shared" si="16"/>
        <v>1.153846153846154</v>
      </c>
      <c r="M70" s="19">
        <f t="shared" si="17"/>
        <v>2.5499999999999998</v>
      </c>
      <c r="N70" s="19">
        <f t="shared" si="18"/>
        <v>0.32051282051282054</v>
      </c>
      <c r="O70" s="19">
        <f t="shared" si="19"/>
        <v>2.5641025641025647E-2</v>
      </c>
      <c r="P70" s="19">
        <f t="shared" si="20"/>
        <v>0</v>
      </c>
      <c r="Q70" s="14">
        <f t="shared" si="21"/>
        <v>4.6910256410256403</v>
      </c>
      <c r="R70" s="17">
        <f t="shared" si="22"/>
        <v>319.75949713036351</v>
      </c>
      <c r="S70" s="17">
        <f t="shared" si="23"/>
        <v>7083.9027056572841</v>
      </c>
      <c r="U70">
        <v>156.80283049211963</v>
      </c>
    </row>
    <row r="71" spans="4:21" x14ac:dyDescent="0.2">
      <c r="D71">
        <v>66</v>
      </c>
      <c r="E71" s="25">
        <f t="shared" si="14"/>
        <v>6.3131313131313122E-3</v>
      </c>
      <c r="F71" s="26">
        <f t="shared" si="9"/>
        <v>1.893939393939394E-2</v>
      </c>
      <c r="G71" s="26">
        <f t="shared" si="10"/>
        <v>0.98106060606060608</v>
      </c>
      <c r="H71" s="26">
        <f t="shared" si="11"/>
        <v>1.2626262626262627E-3</v>
      </c>
      <c r="I71" s="26">
        <f t="shared" si="12"/>
        <v>1.2626262626262627E-3</v>
      </c>
      <c r="J71" s="22">
        <f t="shared" si="13"/>
        <v>0</v>
      </c>
      <c r="K71" s="18">
        <f t="shared" ref="K71:K102" si="24">B$20*E71</f>
        <v>0.63131313131313127</v>
      </c>
      <c r="L71" s="18">
        <f t="shared" ref="L71:L102" si="25">F71*B$17</f>
        <v>1.1363636363636365</v>
      </c>
      <c r="M71" s="19">
        <f t="shared" ref="M71:M102" si="26">G71*B$16</f>
        <v>2.5507575757575758</v>
      </c>
      <c r="N71" s="19">
        <f t="shared" ref="N71:N102" si="27">H71*B$18</f>
        <v>0.31565656565656569</v>
      </c>
      <c r="O71" s="19">
        <f t="shared" ref="O71:O102" si="28">I71*B$19</f>
        <v>2.5252525252525256E-2</v>
      </c>
      <c r="P71" s="19">
        <f t="shared" ref="P71:P102" si="29">J71*B$21</f>
        <v>0</v>
      </c>
      <c r="Q71" s="14">
        <f t="shared" ref="Q71:Q102" si="30">SUM(K71:P71)</f>
        <v>4.6593434343434348</v>
      </c>
      <c r="R71" s="17">
        <f t="shared" ref="R71:R102" si="31">B$11/Q71/24</f>
        <v>321.93377052734269</v>
      </c>
      <c r="S71" s="17">
        <f t="shared" ref="S71:S102" si="32">R71*(24*60/D71)</f>
        <v>7024.0095387783858</v>
      </c>
      <c r="U71">
        <v>157.24269377382464</v>
      </c>
    </row>
    <row r="72" spans="4:21" x14ac:dyDescent="0.2">
      <c r="D72" s="3">
        <v>67</v>
      </c>
      <c r="E72" s="25">
        <f t="shared" si="14"/>
        <v>6.2189054726368154E-3</v>
      </c>
      <c r="F72" s="26">
        <f t="shared" ref="F72:F125" si="33">(B$12+B$13+B$14+$B$15)/3600*60/D72</f>
        <v>1.8656716417910446E-2</v>
      </c>
      <c r="G72" s="26">
        <f t="shared" ref="G72:G125" si="34">1-F72</f>
        <v>0.98134328358208955</v>
      </c>
      <c r="H72" s="26">
        <f t="shared" ref="H72:H125" si="35">B$14/2/3600*60/D72</f>
        <v>1.2437810945273634E-3</v>
      </c>
      <c r="I72" s="26">
        <f t="shared" ref="I72:I125" si="36">B$14/2/3600*60/D72</f>
        <v>1.2437810945273634E-3</v>
      </c>
      <c r="J72" s="22">
        <f t="shared" ref="J72:J125" si="37">B$15/2/3600*60/D72</f>
        <v>0</v>
      </c>
      <c r="K72" s="18">
        <f t="shared" si="24"/>
        <v>0.62189054726368154</v>
      </c>
      <c r="L72" s="18">
        <f t="shared" si="25"/>
        <v>1.1194029850746268</v>
      </c>
      <c r="M72" s="19">
        <f t="shared" si="26"/>
        <v>2.551492537313433</v>
      </c>
      <c r="N72" s="19">
        <f t="shared" si="27"/>
        <v>0.31094527363184082</v>
      </c>
      <c r="O72" s="19">
        <f t="shared" si="28"/>
        <v>2.4875621890547268E-2</v>
      </c>
      <c r="P72" s="19">
        <f t="shared" si="29"/>
        <v>0</v>
      </c>
      <c r="Q72" s="14">
        <f t="shared" si="30"/>
        <v>4.6286069651741304</v>
      </c>
      <c r="R72" s="17">
        <f t="shared" si="31"/>
        <v>324.0715859622722</v>
      </c>
      <c r="S72" s="17">
        <f t="shared" si="32"/>
        <v>6965.1206535174924</v>
      </c>
      <c r="U72">
        <v>157.67179165359269</v>
      </c>
    </row>
    <row r="73" spans="4:21" x14ac:dyDescent="0.2">
      <c r="D73">
        <v>68</v>
      </c>
      <c r="E73" s="25">
        <f t="shared" ref="E73:E125" si="38">B$13/3600*60/D73</f>
        <v>6.1274509803921559E-3</v>
      </c>
      <c r="F73" s="26">
        <f t="shared" si="33"/>
        <v>1.8382352941176471E-2</v>
      </c>
      <c r="G73" s="26">
        <f t="shared" si="34"/>
        <v>0.98161764705882348</v>
      </c>
      <c r="H73" s="26">
        <f t="shared" si="35"/>
        <v>1.2254901960784316E-3</v>
      </c>
      <c r="I73" s="26">
        <f t="shared" si="36"/>
        <v>1.2254901960784316E-3</v>
      </c>
      <c r="J73" s="22">
        <f t="shared" si="37"/>
        <v>0</v>
      </c>
      <c r="K73" s="18">
        <f t="shared" si="24"/>
        <v>0.61274509803921562</v>
      </c>
      <c r="L73" s="18">
        <f t="shared" si="25"/>
        <v>1.1029411764705883</v>
      </c>
      <c r="M73" s="19">
        <f t="shared" si="26"/>
        <v>2.5522058823529412</v>
      </c>
      <c r="N73" s="19">
        <f t="shared" si="27"/>
        <v>0.30637254901960792</v>
      </c>
      <c r="O73" s="19">
        <f t="shared" si="28"/>
        <v>2.4509803921568631E-2</v>
      </c>
      <c r="P73" s="19">
        <f t="shared" si="29"/>
        <v>0</v>
      </c>
      <c r="Q73" s="14">
        <f t="shared" si="30"/>
        <v>4.5987745098039214</v>
      </c>
      <c r="R73" s="17">
        <f t="shared" si="31"/>
        <v>326.17385279539519</v>
      </c>
      <c r="S73" s="17">
        <f t="shared" si="32"/>
        <v>6907.2110003730741</v>
      </c>
      <c r="U73">
        <v>158.09051456912584</v>
      </c>
    </row>
    <row r="74" spans="4:21" x14ac:dyDescent="0.2">
      <c r="D74" s="3">
        <v>69</v>
      </c>
      <c r="E74" s="25">
        <f t="shared" si="38"/>
        <v>6.0386473429951681E-3</v>
      </c>
      <c r="F74" s="26">
        <f t="shared" si="33"/>
        <v>1.8115942028985508E-2</v>
      </c>
      <c r="G74" s="26">
        <f t="shared" si="34"/>
        <v>0.98188405797101452</v>
      </c>
      <c r="H74" s="26">
        <f t="shared" si="35"/>
        <v>1.207729468599034E-3</v>
      </c>
      <c r="I74" s="26">
        <f t="shared" si="36"/>
        <v>1.207729468599034E-3</v>
      </c>
      <c r="J74" s="22">
        <f t="shared" si="37"/>
        <v>0</v>
      </c>
      <c r="K74" s="18">
        <f t="shared" si="24"/>
        <v>0.60386473429951681</v>
      </c>
      <c r="L74" s="18">
        <f t="shared" si="25"/>
        <v>1.0869565217391304</v>
      </c>
      <c r="M74" s="19">
        <f t="shared" si="26"/>
        <v>2.5528985507246378</v>
      </c>
      <c r="N74" s="19">
        <f t="shared" si="27"/>
        <v>0.30193236714975852</v>
      </c>
      <c r="O74" s="19">
        <f t="shared" si="28"/>
        <v>2.415458937198068E-2</v>
      </c>
      <c r="P74" s="19">
        <f t="shared" si="29"/>
        <v>0</v>
      </c>
      <c r="Q74" s="14">
        <f t="shared" si="30"/>
        <v>4.5698067632850243</v>
      </c>
      <c r="R74" s="17">
        <f t="shared" si="31"/>
        <v>328.24145039378402</v>
      </c>
      <c r="S74" s="17">
        <f t="shared" si="32"/>
        <v>6850.2563560441886</v>
      </c>
      <c r="U74">
        <v>158.49923430321593</v>
      </c>
    </row>
    <row r="75" spans="4:21" x14ac:dyDescent="0.2">
      <c r="D75">
        <v>70</v>
      </c>
      <c r="E75" s="25">
        <f t="shared" si="38"/>
        <v>5.9523809523809521E-3</v>
      </c>
      <c r="F75" s="26">
        <f t="shared" si="33"/>
        <v>1.7857142857142856E-2</v>
      </c>
      <c r="G75" s="26">
        <f t="shared" si="34"/>
        <v>0.9821428571428571</v>
      </c>
      <c r="H75" s="26">
        <f t="shared" si="35"/>
        <v>1.1904761904761906E-3</v>
      </c>
      <c r="I75" s="26">
        <f t="shared" si="36"/>
        <v>1.1904761904761906E-3</v>
      </c>
      <c r="J75" s="22">
        <f t="shared" si="37"/>
        <v>0</v>
      </c>
      <c r="K75" s="18">
        <f t="shared" si="24"/>
        <v>0.59523809523809523</v>
      </c>
      <c r="L75" s="18">
        <f t="shared" si="25"/>
        <v>1.0714285714285714</v>
      </c>
      <c r="M75" s="19">
        <f t="shared" si="26"/>
        <v>2.5535714285714284</v>
      </c>
      <c r="N75" s="19">
        <f t="shared" si="27"/>
        <v>0.29761904761904767</v>
      </c>
      <c r="O75" s="19">
        <f t="shared" si="28"/>
        <v>2.3809523809523812E-2</v>
      </c>
      <c r="P75" s="19">
        <f t="shared" si="29"/>
        <v>0</v>
      </c>
      <c r="Q75" s="14">
        <f t="shared" si="30"/>
        <v>4.5416666666666661</v>
      </c>
      <c r="R75" s="17">
        <f t="shared" si="31"/>
        <v>330.2752293577982</v>
      </c>
      <c r="S75" s="17">
        <f t="shared" si="32"/>
        <v>6794.2332896461348</v>
      </c>
      <c r="U75">
        <v>158.89830508474574</v>
      </c>
    </row>
    <row r="76" spans="4:21" x14ac:dyDescent="0.2">
      <c r="D76" s="3">
        <v>71</v>
      </c>
      <c r="E76" s="25">
        <f t="shared" si="38"/>
        <v>5.8685446009389668E-3</v>
      </c>
      <c r="F76" s="26">
        <f t="shared" si="33"/>
        <v>1.7605633802816902E-2</v>
      </c>
      <c r="G76" s="26">
        <f t="shared" si="34"/>
        <v>0.98239436619718312</v>
      </c>
      <c r="H76" s="26">
        <f t="shared" si="35"/>
        <v>1.1737089201877935E-3</v>
      </c>
      <c r="I76" s="26">
        <f t="shared" si="36"/>
        <v>1.1737089201877935E-3</v>
      </c>
      <c r="J76" s="22">
        <f t="shared" si="37"/>
        <v>0</v>
      </c>
      <c r="K76" s="18">
        <f t="shared" si="24"/>
        <v>0.58685446009389663</v>
      </c>
      <c r="L76" s="18">
        <f t="shared" si="25"/>
        <v>1.0563380281690142</v>
      </c>
      <c r="M76" s="19">
        <f t="shared" si="26"/>
        <v>2.5542253521126761</v>
      </c>
      <c r="N76" s="19">
        <f t="shared" si="27"/>
        <v>0.29342723004694837</v>
      </c>
      <c r="O76" s="19">
        <f t="shared" si="28"/>
        <v>2.3474178403755867E-2</v>
      </c>
      <c r="P76" s="19">
        <f t="shared" si="29"/>
        <v>0</v>
      </c>
      <c r="Q76" s="14">
        <f t="shared" si="30"/>
        <v>4.5143192488262915</v>
      </c>
      <c r="R76" s="17">
        <f t="shared" si="31"/>
        <v>332.2760126878477</v>
      </c>
      <c r="S76" s="17">
        <f t="shared" si="32"/>
        <v>6739.1191305704324</v>
      </c>
      <c r="U76">
        <v>159.2880646126234</v>
      </c>
    </row>
    <row r="77" spans="4:21" x14ac:dyDescent="0.2">
      <c r="D77">
        <v>72</v>
      </c>
      <c r="E77" s="25">
        <f t="shared" si="38"/>
        <v>5.7870370370370367E-3</v>
      </c>
      <c r="F77" s="26">
        <f t="shared" si="33"/>
        <v>1.7361111111111112E-2</v>
      </c>
      <c r="G77" s="26">
        <f t="shared" si="34"/>
        <v>0.98263888888888884</v>
      </c>
      <c r="H77" s="26">
        <f t="shared" si="35"/>
        <v>1.1574074074074076E-3</v>
      </c>
      <c r="I77" s="26">
        <f t="shared" si="36"/>
        <v>1.1574074074074076E-3</v>
      </c>
      <c r="J77" s="22">
        <f t="shared" si="37"/>
        <v>0</v>
      </c>
      <c r="K77" s="18">
        <f t="shared" si="24"/>
        <v>0.57870370370370372</v>
      </c>
      <c r="L77" s="18">
        <f t="shared" si="25"/>
        <v>1.0416666666666667</v>
      </c>
      <c r="M77" s="19">
        <f t="shared" si="26"/>
        <v>2.5548611111111112</v>
      </c>
      <c r="N77" s="19">
        <f t="shared" si="27"/>
        <v>0.28935185185185192</v>
      </c>
      <c r="O77" s="19">
        <f t="shared" si="28"/>
        <v>2.314814814814815E-2</v>
      </c>
      <c r="P77" s="19">
        <f t="shared" si="29"/>
        <v>0</v>
      </c>
      <c r="Q77" s="14">
        <f t="shared" si="30"/>
        <v>4.4877314814814815</v>
      </c>
      <c r="R77" s="17">
        <f t="shared" si="31"/>
        <v>334.24459689482643</v>
      </c>
      <c r="S77" s="17">
        <f t="shared" si="32"/>
        <v>6684.8919378965284</v>
      </c>
      <c r="U77">
        <v>159.6688350088705</v>
      </c>
    </row>
    <row r="78" spans="4:21" x14ac:dyDescent="0.2">
      <c r="D78" s="3">
        <v>73</v>
      </c>
      <c r="E78" s="25">
        <f t="shared" si="38"/>
        <v>5.7077625570776253E-3</v>
      </c>
      <c r="F78" s="26">
        <f t="shared" si="33"/>
        <v>1.7123287671232876E-2</v>
      </c>
      <c r="G78" s="26">
        <f t="shared" si="34"/>
        <v>0.98287671232876717</v>
      </c>
      <c r="H78" s="26">
        <f t="shared" si="35"/>
        <v>1.1415525114155253E-3</v>
      </c>
      <c r="I78" s="26">
        <f t="shared" si="36"/>
        <v>1.1415525114155253E-3</v>
      </c>
      <c r="J78" s="22">
        <f t="shared" si="37"/>
        <v>0</v>
      </c>
      <c r="K78" s="18">
        <f t="shared" si="24"/>
        <v>0.57077625570776247</v>
      </c>
      <c r="L78" s="18">
        <f t="shared" si="25"/>
        <v>1.0273972602739725</v>
      </c>
      <c r="M78" s="19">
        <f t="shared" si="26"/>
        <v>2.5554794520547945</v>
      </c>
      <c r="N78" s="19">
        <f t="shared" si="27"/>
        <v>0.28538812785388129</v>
      </c>
      <c r="O78" s="19">
        <f t="shared" si="28"/>
        <v>2.2831050228310504E-2</v>
      </c>
      <c r="P78" s="19">
        <f t="shared" si="29"/>
        <v>0</v>
      </c>
      <c r="Q78" s="14">
        <f t="shared" si="30"/>
        <v>4.4618721461187212</v>
      </c>
      <c r="R78" s="17">
        <f t="shared" si="31"/>
        <v>336.18175305736071</v>
      </c>
      <c r="S78" s="17">
        <f t="shared" si="32"/>
        <v>6631.5304712684856</v>
      </c>
      <c r="U78">
        <v>160.04092370651856</v>
      </c>
    </row>
    <row r="79" spans="4:21" x14ac:dyDescent="0.2">
      <c r="D79">
        <v>74</v>
      </c>
      <c r="E79" s="25">
        <f t="shared" si="38"/>
        <v>5.6306306306306304E-3</v>
      </c>
      <c r="F79" s="26">
        <f t="shared" si="33"/>
        <v>1.6891891891891893E-2</v>
      </c>
      <c r="G79" s="26">
        <f t="shared" si="34"/>
        <v>0.98310810810810811</v>
      </c>
      <c r="H79" s="26">
        <f t="shared" si="35"/>
        <v>1.1261261261261263E-3</v>
      </c>
      <c r="I79" s="26">
        <f t="shared" si="36"/>
        <v>1.1261261261261263E-3</v>
      </c>
      <c r="J79" s="22">
        <f t="shared" si="37"/>
        <v>0</v>
      </c>
      <c r="K79" s="18">
        <f t="shared" si="24"/>
        <v>0.56306306306306309</v>
      </c>
      <c r="L79" s="18">
        <f t="shared" si="25"/>
        <v>1.0135135135135136</v>
      </c>
      <c r="M79" s="19">
        <f t="shared" si="26"/>
        <v>2.5560810810810812</v>
      </c>
      <c r="N79" s="19">
        <f t="shared" si="27"/>
        <v>0.2815315315315316</v>
      </c>
      <c r="O79" s="19">
        <f t="shared" si="28"/>
        <v>2.2522522522522528E-2</v>
      </c>
      <c r="P79" s="19">
        <f t="shared" si="29"/>
        <v>0</v>
      </c>
      <c r="Q79" s="14">
        <f t="shared" si="30"/>
        <v>4.4367117117117125</v>
      </c>
      <c r="R79" s="17">
        <f t="shared" si="31"/>
        <v>338.08822782882373</v>
      </c>
      <c r="S79" s="17">
        <f t="shared" si="32"/>
        <v>6579.0141631554889</v>
      </c>
      <c r="U79">
        <v>160.40462427745663</v>
      </c>
    </row>
    <row r="80" spans="4:21" x14ac:dyDescent="0.2">
      <c r="D80" s="3">
        <v>75</v>
      </c>
      <c r="E80" s="25">
        <f t="shared" si="38"/>
        <v>5.5555555555555549E-3</v>
      </c>
      <c r="F80" s="26">
        <f t="shared" si="33"/>
        <v>1.6666666666666666E-2</v>
      </c>
      <c r="G80" s="26">
        <f t="shared" si="34"/>
        <v>0.98333333333333328</v>
      </c>
      <c r="H80" s="26">
        <f t="shared" si="35"/>
        <v>1.1111111111111113E-3</v>
      </c>
      <c r="I80" s="26">
        <f t="shared" si="36"/>
        <v>1.1111111111111113E-3</v>
      </c>
      <c r="J80" s="22">
        <f t="shared" si="37"/>
        <v>0</v>
      </c>
      <c r="K80" s="18">
        <f t="shared" si="24"/>
        <v>0.55555555555555547</v>
      </c>
      <c r="L80" s="18">
        <f t="shared" si="25"/>
        <v>1</v>
      </c>
      <c r="M80" s="19">
        <f t="shared" si="26"/>
        <v>2.5566666666666666</v>
      </c>
      <c r="N80" s="19">
        <f t="shared" si="27"/>
        <v>0.27777777777777785</v>
      </c>
      <c r="O80" s="19">
        <f t="shared" si="28"/>
        <v>2.2222222222222227E-2</v>
      </c>
      <c r="P80" s="19">
        <f t="shared" si="29"/>
        <v>0</v>
      </c>
      <c r="Q80" s="14">
        <f t="shared" si="30"/>
        <v>4.4122222222222218</v>
      </c>
      <c r="R80" s="17">
        <f t="shared" si="31"/>
        <v>339.96474439687739</v>
      </c>
      <c r="S80" s="17">
        <f t="shared" si="32"/>
        <v>6527.3230924200461</v>
      </c>
      <c r="U80">
        <v>160.76021720491568</v>
      </c>
    </row>
    <row r="81" spans="4:21" x14ac:dyDescent="0.2">
      <c r="D81">
        <v>76</v>
      </c>
      <c r="E81" s="25">
        <f t="shared" si="38"/>
        <v>5.4824561403508769E-3</v>
      </c>
      <c r="F81" s="26">
        <f t="shared" si="33"/>
        <v>1.6447368421052631E-2</v>
      </c>
      <c r="G81" s="26">
        <f t="shared" si="34"/>
        <v>0.98355263157894735</v>
      </c>
      <c r="H81" s="26">
        <f t="shared" si="35"/>
        <v>1.0964912280701756E-3</v>
      </c>
      <c r="I81" s="26">
        <f t="shared" si="36"/>
        <v>1.0964912280701756E-3</v>
      </c>
      <c r="J81" s="22">
        <f t="shared" si="37"/>
        <v>0</v>
      </c>
      <c r="K81" s="18">
        <f t="shared" si="24"/>
        <v>0.54824561403508765</v>
      </c>
      <c r="L81" s="18">
        <f t="shared" si="25"/>
        <v>0.98684210526315785</v>
      </c>
      <c r="M81" s="19">
        <f t="shared" si="26"/>
        <v>2.5572368421052634</v>
      </c>
      <c r="N81" s="19">
        <f t="shared" si="27"/>
        <v>0.27412280701754388</v>
      </c>
      <c r="O81" s="19">
        <f t="shared" si="28"/>
        <v>2.1929824561403511E-2</v>
      </c>
      <c r="P81" s="19">
        <f t="shared" si="29"/>
        <v>0</v>
      </c>
      <c r="Q81" s="14">
        <f t="shared" si="30"/>
        <v>4.388377192982456</v>
      </c>
      <c r="R81" s="17">
        <f t="shared" si="31"/>
        <v>341.81200339813103</v>
      </c>
      <c r="S81" s="17">
        <f t="shared" si="32"/>
        <v>6476.4379591224824</v>
      </c>
      <c r="U81">
        <v>161.10797060486149</v>
      </c>
    </row>
    <row r="82" spans="4:21" x14ac:dyDescent="0.2">
      <c r="D82" s="3">
        <v>77</v>
      </c>
      <c r="E82" s="25">
        <f t="shared" si="38"/>
        <v>5.411255411255411E-3</v>
      </c>
      <c r="F82" s="26">
        <f t="shared" si="33"/>
        <v>1.6233766233766232E-2</v>
      </c>
      <c r="G82" s="26">
        <f t="shared" si="34"/>
        <v>0.98376623376623373</v>
      </c>
      <c r="H82" s="26">
        <f t="shared" si="35"/>
        <v>1.0822510822510825E-3</v>
      </c>
      <c r="I82" s="26">
        <f t="shared" si="36"/>
        <v>1.0822510822510825E-3</v>
      </c>
      <c r="J82" s="22">
        <f t="shared" si="37"/>
        <v>0</v>
      </c>
      <c r="K82" s="18">
        <f t="shared" si="24"/>
        <v>0.54112554112554112</v>
      </c>
      <c r="L82" s="18">
        <f t="shared" si="25"/>
        <v>0.97402597402597391</v>
      </c>
      <c r="M82" s="19">
        <f t="shared" si="26"/>
        <v>2.557792207792208</v>
      </c>
      <c r="N82" s="19">
        <f t="shared" si="27"/>
        <v>0.27056277056277062</v>
      </c>
      <c r="O82" s="19">
        <f t="shared" si="28"/>
        <v>2.1645021645021648E-2</v>
      </c>
      <c r="P82" s="19">
        <f t="shared" si="29"/>
        <v>0</v>
      </c>
      <c r="Q82" s="14">
        <f t="shared" si="30"/>
        <v>4.3651515151515152</v>
      </c>
      <c r="R82" s="17">
        <f t="shared" si="31"/>
        <v>343.63068379035053</v>
      </c>
      <c r="S82" s="17">
        <f t="shared" si="32"/>
        <v>6426.3400604948665</v>
      </c>
      <c r="U82">
        <v>161.44814090019568</v>
      </c>
    </row>
    <row r="83" spans="4:21" x14ac:dyDescent="0.2">
      <c r="D83">
        <v>78</v>
      </c>
      <c r="E83" s="25">
        <f t="shared" si="38"/>
        <v>5.3418803418803411E-3</v>
      </c>
      <c r="F83" s="26">
        <f t="shared" si="33"/>
        <v>1.6025641025641024E-2</v>
      </c>
      <c r="G83" s="26">
        <f t="shared" si="34"/>
        <v>0.98397435897435903</v>
      </c>
      <c r="H83" s="26">
        <f t="shared" si="35"/>
        <v>1.0683760683760685E-3</v>
      </c>
      <c r="I83" s="26">
        <f t="shared" si="36"/>
        <v>1.0683760683760685E-3</v>
      </c>
      <c r="J83" s="22">
        <f t="shared" si="37"/>
        <v>0</v>
      </c>
      <c r="K83" s="18">
        <f t="shared" si="24"/>
        <v>0.53418803418803407</v>
      </c>
      <c r="L83" s="18">
        <f t="shared" si="25"/>
        <v>0.96153846153846145</v>
      </c>
      <c r="M83" s="19">
        <f t="shared" si="26"/>
        <v>2.5583333333333336</v>
      </c>
      <c r="N83" s="19">
        <f t="shared" si="27"/>
        <v>0.26709401709401714</v>
      </c>
      <c r="O83" s="19">
        <f t="shared" si="28"/>
        <v>2.1367521367521368E-2</v>
      </c>
      <c r="P83" s="19">
        <f t="shared" si="29"/>
        <v>0</v>
      </c>
      <c r="Q83" s="14">
        <f t="shared" si="30"/>
        <v>4.3425213675213676</v>
      </c>
      <c r="R83" s="17">
        <f t="shared" si="31"/>
        <v>345.42144368449539</v>
      </c>
      <c r="S83" s="17">
        <f t="shared" si="32"/>
        <v>6377.0112680214525</v>
      </c>
      <c r="U83">
        <v>161.78097345132741</v>
      </c>
    </row>
    <row r="84" spans="4:21" x14ac:dyDescent="0.2">
      <c r="D84" s="3">
        <v>79</v>
      </c>
      <c r="E84" s="25">
        <f t="shared" si="38"/>
        <v>5.2742616033755272E-3</v>
      </c>
      <c r="F84" s="26">
        <f t="shared" si="33"/>
        <v>1.5822784810126583E-2</v>
      </c>
      <c r="G84" s="26">
        <f t="shared" si="34"/>
        <v>0.98417721518987344</v>
      </c>
      <c r="H84" s="26">
        <f t="shared" si="35"/>
        <v>1.0548523206751056E-3</v>
      </c>
      <c r="I84" s="26">
        <f t="shared" si="36"/>
        <v>1.0548523206751056E-3</v>
      </c>
      <c r="J84" s="22">
        <f t="shared" si="37"/>
        <v>0</v>
      </c>
      <c r="K84" s="18">
        <f t="shared" si="24"/>
        <v>0.52742616033755274</v>
      </c>
      <c r="L84" s="18">
        <f t="shared" si="25"/>
        <v>0.949367088607595</v>
      </c>
      <c r="M84" s="19">
        <f t="shared" si="26"/>
        <v>2.5588607594936712</v>
      </c>
      <c r="N84" s="19">
        <f t="shared" si="27"/>
        <v>0.26371308016877643</v>
      </c>
      <c r="O84" s="19">
        <f t="shared" si="28"/>
        <v>2.1097046413502112E-2</v>
      </c>
      <c r="P84" s="19">
        <f t="shared" si="29"/>
        <v>0</v>
      </c>
      <c r="Q84" s="14">
        <f t="shared" si="30"/>
        <v>4.3204641350210977</v>
      </c>
      <c r="R84" s="17">
        <f t="shared" si="31"/>
        <v>347.18492113872747</v>
      </c>
      <c r="S84" s="17">
        <f t="shared" si="32"/>
        <v>6328.434005566678</v>
      </c>
      <c r="U84">
        <v>162.10670314637483</v>
      </c>
    </row>
    <row r="85" spans="4:21" x14ac:dyDescent="0.2">
      <c r="D85">
        <v>80</v>
      </c>
      <c r="E85" s="25">
        <f t="shared" si="38"/>
        <v>5.208333333333333E-3</v>
      </c>
      <c r="F85" s="26">
        <f t="shared" si="33"/>
        <v>1.5625E-2</v>
      </c>
      <c r="G85" s="26">
        <f t="shared" si="34"/>
        <v>0.984375</v>
      </c>
      <c r="H85" s="26">
        <f t="shared" si="35"/>
        <v>1.0416666666666669E-3</v>
      </c>
      <c r="I85" s="26">
        <f t="shared" si="36"/>
        <v>1.0416666666666669E-3</v>
      </c>
      <c r="J85" s="22">
        <f t="shared" si="37"/>
        <v>0</v>
      </c>
      <c r="K85" s="18">
        <f t="shared" si="24"/>
        <v>0.52083333333333326</v>
      </c>
      <c r="L85" s="18">
        <f t="shared" si="25"/>
        <v>0.9375</v>
      </c>
      <c r="M85" s="19">
        <f t="shared" si="26"/>
        <v>2.5593750000000002</v>
      </c>
      <c r="N85" s="19">
        <f t="shared" si="27"/>
        <v>0.26041666666666674</v>
      </c>
      <c r="O85" s="19">
        <f t="shared" si="28"/>
        <v>2.0833333333333336E-2</v>
      </c>
      <c r="P85" s="19">
        <f t="shared" si="29"/>
        <v>0</v>
      </c>
      <c r="Q85" s="14">
        <f t="shared" si="30"/>
        <v>4.2989583333333332</v>
      </c>
      <c r="R85" s="17">
        <f t="shared" si="31"/>
        <v>348.92173491640415</v>
      </c>
      <c r="S85" s="17">
        <f t="shared" si="32"/>
        <v>6280.5912284952747</v>
      </c>
      <c r="U85">
        <v>162.4255549539794</v>
      </c>
    </row>
    <row r="86" spans="4:21" x14ac:dyDescent="0.2">
      <c r="D86" s="3">
        <v>81</v>
      </c>
      <c r="E86" s="25">
        <f t="shared" si="38"/>
        <v>5.1440329218106987E-3</v>
      </c>
      <c r="F86" s="26">
        <f t="shared" si="33"/>
        <v>1.5432098765432098E-2</v>
      </c>
      <c r="G86" s="26">
        <f t="shared" si="34"/>
        <v>0.98456790123456794</v>
      </c>
      <c r="H86" s="26">
        <f t="shared" si="35"/>
        <v>1.02880658436214E-3</v>
      </c>
      <c r="I86" s="26">
        <f t="shared" si="36"/>
        <v>1.02880658436214E-3</v>
      </c>
      <c r="J86" s="22">
        <f t="shared" si="37"/>
        <v>0</v>
      </c>
      <c r="K86" s="18">
        <f t="shared" si="24"/>
        <v>0.51440329218106984</v>
      </c>
      <c r="L86" s="18">
        <f t="shared" si="25"/>
        <v>0.92592592592592582</v>
      </c>
      <c r="M86" s="19">
        <f t="shared" si="26"/>
        <v>2.5598765432098767</v>
      </c>
      <c r="N86" s="19">
        <f t="shared" si="27"/>
        <v>0.25720164609053497</v>
      </c>
      <c r="O86" s="19">
        <f t="shared" si="28"/>
        <v>2.0576131687242802E-2</v>
      </c>
      <c r="P86" s="19">
        <f t="shared" si="29"/>
        <v>0</v>
      </c>
      <c r="Q86" s="14">
        <f t="shared" si="30"/>
        <v>4.2779835390946497</v>
      </c>
      <c r="R86" s="17">
        <f t="shared" si="31"/>
        <v>350.63248520994665</v>
      </c>
      <c r="S86" s="17">
        <f t="shared" si="32"/>
        <v>6233.4664037323855</v>
      </c>
      <c r="U86">
        <v>162.73774444146798</v>
      </c>
    </row>
    <row r="87" spans="4:21" x14ac:dyDescent="0.2">
      <c r="D87">
        <v>82</v>
      </c>
      <c r="E87" s="25">
        <f t="shared" si="38"/>
        <v>5.08130081300813E-3</v>
      </c>
      <c r="F87" s="26">
        <f t="shared" si="33"/>
        <v>1.524390243902439E-2</v>
      </c>
      <c r="G87" s="26">
        <f t="shared" si="34"/>
        <v>0.9847560975609756</v>
      </c>
      <c r="H87" s="26">
        <f t="shared" si="35"/>
        <v>1.0162601626016261E-3</v>
      </c>
      <c r="I87" s="26">
        <f t="shared" si="36"/>
        <v>1.0162601626016261E-3</v>
      </c>
      <c r="J87" s="22">
        <f t="shared" si="37"/>
        <v>0</v>
      </c>
      <c r="K87" s="18">
        <f t="shared" si="24"/>
        <v>0.50813008130081294</v>
      </c>
      <c r="L87" s="18">
        <f t="shared" si="25"/>
        <v>0.91463414634146334</v>
      </c>
      <c r="M87" s="19">
        <f t="shared" si="26"/>
        <v>2.5603658536585368</v>
      </c>
      <c r="N87" s="19">
        <f t="shared" si="27"/>
        <v>0.25406504065040653</v>
      </c>
      <c r="O87" s="19">
        <f t="shared" si="28"/>
        <v>2.0325203252032523E-2</v>
      </c>
      <c r="P87" s="19">
        <f t="shared" si="29"/>
        <v>0</v>
      </c>
      <c r="Q87" s="14">
        <f t="shared" si="30"/>
        <v>4.2575203252032523</v>
      </c>
      <c r="R87" s="17">
        <f t="shared" si="31"/>
        <v>352.31775433236265</v>
      </c>
      <c r="S87" s="17">
        <f t="shared" si="32"/>
        <v>6187.0434907146619</v>
      </c>
      <c r="U87">
        <v>163.04347826086959</v>
      </c>
    </row>
    <row r="88" spans="4:21" x14ac:dyDescent="0.2">
      <c r="D88" s="3">
        <v>83</v>
      </c>
      <c r="E88" s="25">
        <f t="shared" si="38"/>
        <v>5.0200803212851405E-3</v>
      </c>
      <c r="F88" s="26">
        <f t="shared" si="33"/>
        <v>1.5060240963855422E-2</v>
      </c>
      <c r="G88" s="26">
        <f t="shared" si="34"/>
        <v>0.98493975903614461</v>
      </c>
      <c r="H88" s="26">
        <f t="shared" si="35"/>
        <v>1.0040160642570282E-3</v>
      </c>
      <c r="I88" s="26">
        <f t="shared" si="36"/>
        <v>1.0040160642570282E-3</v>
      </c>
      <c r="J88" s="22">
        <f t="shared" si="37"/>
        <v>0</v>
      </c>
      <c r="K88" s="18">
        <f t="shared" si="24"/>
        <v>0.50200803212851408</v>
      </c>
      <c r="L88" s="18">
        <f t="shared" si="25"/>
        <v>0.90361445783132532</v>
      </c>
      <c r="M88" s="19">
        <f t="shared" si="26"/>
        <v>2.5608433734939759</v>
      </c>
      <c r="N88" s="19">
        <f t="shared" si="27"/>
        <v>0.25100401606425704</v>
      </c>
      <c r="O88" s="19">
        <f t="shared" si="28"/>
        <v>2.0080321285140566E-2</v>
      </c>
      <c r="P88" s="19">
        <f t="shared" si="29"/>
        <v>0</v>
      </c>
      <c r="Q88" s="14">
        <f t="shared" si="30"/>
        <v>4.2375502008032129</v>
      </c>
      <c r="R88" s="17">
        <f t="shared" si="31"/>
        <v>353.97810737809795</v>
      </c>
      <c r="S88" s="17">
        <f t="shared" si="32"/>
        <v>6141.3069231862773</v>
      </c>
      <c r="U88">
        <v>163.34295460509051</v>
      </c>
    </row>
    <row r="89" spans="4:21" x14ac:dyDescent="0.2">
      <c r="D89">
        <v>84</v>
      </c>
      <c r="E89" s="25">
        <f t="shared" si="38"/>
        <v>4.96031746031746E-3</v>
      </c>
      <c r="F89" s="26">
        <f t="shared" si="33"/>
        <v>1.488095238095238E-2</v>
      </c>
      <c r="G89" s="26">
        <f t="shared" si="34"/>
        <v>0.98511904761904767</v>
      </c>
      <c r="H89" s="26">
        <f t="shared" si="35"/>
        <v>9.9206349206349223E-4</v>
      </c>
      <c r="I89" s="26">
        <f t="shared" si="36"/>
        <v>9.9206349206349223E-4</v>
      </c>
      <c r="J89" s="22">
        <f t="shared" si="37"/>
        <v>0</v>
      </c>
      <c r="K89" s="18">
        <f t="shared" si="24"/>
        <v>0.49603174603174599</v>
      </c>
      <c r="L89" s="18">
        <f t="shared" si="25"/>
        <v>0.89285714285714279</v>
      </c>
      <c r="M89" s="19">
        <f t="shared" si="26"/>
        <v>2.5613095238095238</v>
      </c>
      <c r="N89" s="19">
        <f t="shared" si="27"/>
        <v>0.24801587301587305</v>
      </c>
      <c r="O89" s="19">
        <f t="shared" si="28"/>
        <v>1.9841269841269844E-2</v>
      </c>
      <c r="P89" s="19">
        <f t="shared" si="29"/>
        <v>0</v>
      </c>
      <c r="Q89" s="14">
        <f t="shared" si="30"/>
        <v>4.2180555555555559</v>
      </c>
      <c r="R89" s="17">
        <f t="shared" si="31"/>
        <v>355.6140928547909</v>
      </c>
      <c r="S89" s="17">
        <f t="shared" si="32"/>
        <v>6096.2415917964154</v>
      </c>
      <c r="U89">
        <v>163.63636363636363</v>
      </c>
    </row>
    <row r="90" spans="4:21" x14ac:dyDescent="0.2">
      <c r="D90" s="3">
        <v>85</v>
      </c>
      <c r="E90" s="25">
        <f t="shared" si="38"/>
        <v>4.9019607843137254E-3</v>
      </c>
      <c r="F90" s="26">
        <f t="shared" si="33"/>
        <v>1.4705882352941176E-2</v>
      </c>
      <c r="G90" s="26">
        <f t="shared" si="34"/>
        <v>0.98529411764705888</v>
      </c>
      <c r="H90" s="26">
        <f t="shared" si="35"/>
        <v>9.803921568627453E-4</v>
      </c>
      <c r="I90" s="26">
        <f t="shared" si="36"/>
        <v>9.803921568627453E-4</v>
      </c>
      <c r="J90" s="22">
        <f t="shared" si="37"/>
        <v>0</v>
      </c>
      <c r="K90" s="18">
        <f t="shared" si="24"/>
        <v>0.49019607843137253</v>
      </c>
      <c r="L90" s="18">
        <f t="shared" si="25"/>
        <v>0.88235294117647056</v>
      </c>
      <c r="M90" s="19">
        <f t="shared" si="26"/>
        <v>2.5617647058823532</v>
      </c>
      <c r="N90" s="19">
        <f t="shared" si="27"/>
        <v>0.24509803921568632</v>
      </c>
      <c r="O90" s="19">
        <f t="shared" si="28"/>
        <v>1.9607843137254905E-2</v>
      </c>
      <c r="P90" s="19">
        <f t="shared" si="29"/>
        <v>0</v>
      </c>
      <c r="Q90" s="14">
        <f t="shared" si="30"/>
        <v>4.1990196078431374</v>
      </c>
      <c r="R90" s="17">
        <f t="shared" si="31"/>
        <v>357.22624328741534</v>
      </c>
      <c r="S90" s="17">
        <f t="shared" si="32"/>
        <v>6051.8328274573896</v>
      </c>
      <c r="U90">
        <v>163.92388788891745</v>
      </c>
    </row>
    <row r="91" spans="4:21" x14ac:dyDescent="0.2">
      <c r="D91">
        <v>86</v>
      </c>
      <c r="E91" s="25">
        <f t="shared" si="38"/>
        <v>4.8449612403100775E-3</v>
      </c>
      <c r="F91" s="26">
        <f t="shared" si="33"/>
        <v>1.4534883720930232E-2</v>
      </c>
      <c r="G91" s="26">
        <f t="shared" si="34"/>
        <v>0.98546511627906974</v>
      </c>
      <c r="H91" s="26">
        <f t="shared" si="35"/>
        <v>9.689922480620156E-4</v>
      </c>
      <c r="I91" s="26">
        <f t="shared" si="36"/>
        <v>9.689922480620156E-4</v>
      </c>
      <c r="J91" s="22">
        <f t="shared" si="37"/>
        <v>0</v>
      </c>
      <c r="K91" s="18">
        <f t="shared" si="24"/>
        <v>0.48449612403100772</v>
      </c>
      <c r="L91" s="18">
        <f t="shared" si="25"/>
        <v>0.87209302325581395</v>
      </c>
      <c r="M91" s="19">
        <f t="shared" si="26"/>
        <v>2.5622093023255812</v>
      </c>
      <c r="N91" s="19">
        <f t="shared" si="27"/>
        <v>0.24224806201550389</v>
      </c>
      <c r="O91" s="19">
        <f t="shared" si="28"/>
        <v>1.9379844961240313E-2</v>
      </c>
      <c r="P91" s="19">
        <f t="shared" si="29"/>
        <v>0</v>
      </c>
      <c r="Q91" s="14">
        <f t="shared" si="30"/>
        <v>4.1804263565891473</v>
      </c>
      <c r="R91" s="17">
        <f t="shared" si="31"/>
        <v>358.81507579620785</v>
      </c>
      <c r="S91" s="17">
        <f t="shared" si="32"/>
        <v>6008.066385424876</v>
      </c>
      <c r="U91">
        <v>164.20570264765783</v>
      </c>
    </row>
    <row r="92" spans="4:21" x14ac:dyDescent="0.2">
      <c r="D92" s="3">
        <v>87</v>
      </c>
      <c r="E92" s="25">
        <f t="shared" si="38"/>
        <v>4.7892720306513406E-3</v>
      </c>
      <c r="F92" s="26">
        <f t="shared" si="33"/>
        <v>1.4367816091954023E-2</v>
      </c>
      <c r="G92" s="26">
        <f t="shared" si="34"/>
        <v>0.98563218390804597</v>
      </c>
      <c r="H92" s="26">
        <f t="shared" si="35"/>
        <v>9.5785440613026826E-4</v>
      </c>
      <c r="I92" s="26">
        <f t="shared" si="36"/>
        <v>9.5785440613026826E-4</v>
      </c>
      <c r="J92" s="22">
        <f t="shared" si="37"/>
        <v>0</v>
      </c>
      <c r="K92" s="18">
        <f t="shared" si="24"/>
        <v>0.47892720306513409</v>
      </c>
      <c r="L92" s="18">
        <f t="shared" si="25"/>
        <v>0.86206896551724133</v>
      </c>
      <c r="M92" s="19">
        <f t="shared" si="26"/>
        <v>2.5626436781609194</v>
      </c>
      <c r="N92" s="19">
        <f t="shared" si="27"/>
        <v>0.23946360153256707</v>
      </c>
      <c r="O92" s="19">
        <f t="shared" si="28"/>
        <v>1.9157088122605366E-2</v>
      </c>
      <c r="P92" s="19">
        <f t="shared" si="29"/>
        <v>0</v>
      </c>
      <c r="Q92" s="14">
        <f t="shared" si="30"/>
        <v>4.1622605363984677</v>
      </c>
      <c r="R92" s="17">
        <f t="shared" si="31"/>
        <v>360.38109264969853</v>
      </c>
      <c r="S92" s="17">
        <f t="shared" si="32"/>
        <v>5964.9284300639765</v>
      </c>
      <c r="U92">
        <v>164.48197630451224</v>
      </c>
    </row>
    <row r="93" spans="4:21" x14ac:dyDescent="0.2">
      <c r="D93">
        <v>88</v>
      </c>
      <c r="E93" s="25">
        <f t="shared" si="38"/>
        <v>4.7348484848484841E-3</v>
      </c>
      <c r="F93" s="26">
        <f t="shared" si="33"/>
        <v>1.4204545454545454E-2</v>
      </c>
      <c r="G93" s="26">
        <f t="shared" si="34"/>
        <v>0.98579545454545459</v>
      </c>
      <c r="H93" s="26">
        <f t="shared" si="35"/>
        <v>9.469696969696971E-4</v>
      </c>
      <c r="I93" s="26">
        <f t="shared" si="36"/>
        <v>9.469696969696971E-4</v>
      </c>
      <c r="J93" s="22">
        <f t="shared" si="37"/>
        <v>0</v>
      </c>
      <c r="K93" s="18">
        <f t="shared" si="24"/>
        <v>0.4734848484848484</v>
      </c>
      <c r="L93" s="18">
        <f t="shared" si="25"/>
        <v>0.85227272727272729</v>
      </c>
      <c r="M93" s="19">
        <f t="shared" si="26"/>
        <v>2.5630681818181822</v>
      </c>
      <c r="N93" s="19">
        <f t="shared" si="27"/>
        <v>0.23674242424242428</v>
      </c>
      <c r="O93" s="19">
        <f t="shared" si="28"/>
        <v>1.8939393939393943E-2</v>
      </c>
      <c r="P93" s="19">
        <f t="shared" si="29"/>
        <v>0</v>
      </c>
      <c r="Q93" s="14">
        <f t="shared" si="30"/>
        <v>4.1445075757575758</v>
      </c>
      <c r="R93" s="17">
        <f t="shared" si="31"/>
        <v>361.92478179408675</v>
      </c>
      <c r="S93" s="17">
        <f t="shared" si="32"/>
        <v>5922.4055202668742</v>
      </c>
      <c r="U93">
        <v>164.75287069395904</v>
      </c>
    </row>
    <row r="94" spans="4:21" x14ac:dyDescent="0.2">
      <c r="D94" s="3">
        <v>89</v>
      </c>
      <c r="E94" s="25">
        <f t="shared" si="38"/>
        <v>4.6816479400749057E-3</v>
      </c>
      <c r="F94" s="26">
        <f t="shared" si="33"/>
        <v>1.4044943820224719E-2</v>
      </c>
      <c r="G94" s="26">
        <f t="shared" si="34"/>
        <v>0.9859550561797753</v>
      </c>
      <c r="H94" s="26">
        <f t="shared" si="35"/>
        <v>9.3632958801498139E-4</v>
      </c>
      <c r="I94" s="26">
        <f t="shared" si="36"/>
        <v>9.3632958801498139E-4</v>
      </c>
      <c r="J94" s="22">
        <f t="shared" si="37"/>
        <v>0</v>
      </c>
      <c r="K94" s="18">
        <f t="shared" si="24"/>
        <v>0.46816479400749056</v>
      </c>
      <c r="L94" s="18">
        <f t="shared" si="25"/>
        <v>0.84269662921348309</v>
      </c>
      <c r="M94" s="19">
        <f t="shared" si="26"/>
        <v>2.5634831460674157</v>
      </c>
      <c r="N94" s="19">
        <f t="shared" si="27"/>
        <v>0.23408239700374533</v>
      </c>
      <c r="O94" s="19">
        <f t="shared" si="28"/>
        <v>1.872659176029963E-2</v>
      </c>
      <c r="P94" s="19">
        <f t="shared" si="29"/>
        <v>0</v>
      </c>
      <c r="Q94" s="14">
        <f t="shared" si="30"/>
        <v>4.1271535580524343</v>
      </c>
      <c r="R94" s="17">
        <f t="shared" si="31"/>
        <v>363.44661736013433</v>
      </c>
      <c r="S94" s="17">
        <f t="shared" si="32"/>
        <v>5880.4845954898137</v>
      </c>
      <c r="U94">
        <v>165.0185414091471</v>
      </c>
    </row>
    <row r="95" spans="4:21" x14ac:dyDescent="0.2">
      <c r="D95">
        <v>90</v>
      </c>
      <c r="E95" s="25">
        <f t="shared" si="38"/>
        <v>4.6296296296296294E-3</v>
      </c>
      <c r="F95" s="26">
        <f t="shared" si="33"/>
        <v>1.3888888888888888E-2</v>
      </c>
      <c r="G95" s="26">
        <f t="shared" si="34"/>
        <v>0.98611111111111116</v>
      </c>
      <c r="H95" s="26">
        <f t="shared" si="35"/>
        <v>9.2592592592592607E-4</v>
      </c>
      <c r="I95" s="26">
        <f t="shared" si="36"/>
        <v>9.2592592592592607E-4</v>
      </c>
      <c r="J95" s="22">
        <f t="shared" si="37"/>
        <v>0</v>
      </c>
      <c r="K95" s="18">
        <f t="shared" si="24"/>
        <v>0.46296296296296291</v>
      </c>
      <c r="L95" s="18">
        <f t="shared" si="25"/>
        <v>0.83333333333333326</v>
      </c>
      <c r="M95" s="19">
        <f t="shared" si="26"/>
        <v>2.5638888888888891</v>
      </c>
      <c r="N95" s="19">
        <f t="shared" si="27"/>
        <v>0.23148148148148151</v>
      </c>
      <c r="O95" s="19">
        <f t="shared" si="28"/>
        <v>1.8518518518518521E-2</v>
      </c>
      <c r="P95" s="19">
        <f t="shared" si="29"/>
        <v>0</v>
      </c>
      <c r="Q95" s="14">
        <f t="shared" si="30"/>
        <v>4.1101851851851849</v>
      </c>
      <c r="R95" s="17">
        <f t="shared" si="31"/>
        <v>364.94706014868217</v>
      </c>
      <c r="S95" s="17">
        <f t="shared" si="32"/>
        <v>5839.1529623789147</v>
      </c>
      <c r="U95">
        <v>165.27913809990204</v>
      </c>
    </row>
    <row r="96" spans="4:21" x14ac:dyDescent="0.2">
      <c r="D96" s="3">
        <v>91</v>
      </c>
      <c r="E96" s="25">
        <f t="shared" si="38"/>
        <v>4.5787545787545781E-3</v>
      </c>
      <c r="F96" s="26">
        <f t="shared" si="33"/>
        <v>1.3736263736263736E-2</v>
      </c>
      <c r="G96" s="26">
        <f t="shared" si="34"/>
        <v>0.98626373626373631</v>
      </c>
      <c r="H96" s="26">
        <f t="shared" si="35"/>
        <v>9.1575091575091586E-4</v>
      </c>
      <c r="I96" s="26">
        <f t="shared" si="36"/>
        <v>9.1575091575091586E-4</v>
      </c>
      <c r="J96" s="22">
        <f t="shared" si="37"/>
        <v>0</v>
      </c>
      <c r="K96" s="18">
        <f t="shared" si="24"/>
        <v>0.4578754578754578</v>
      </c>
      <c r="L96" s="18">
        <f t="shared" si="25"/>
        <v>0.82417582417582413</v>
      </c>
      <c r="M96" s="19">
        <f t="shared" si="26"/>
        <v>2.5642857142857145</v>
      </c>
      <c r="N96" s="19">
        <f t="shared" si="27"/>
        <v>0.22893772893772896</v>
      </c>
      <c r="O96" s="19">
        <f t="shared" si="28"/>
        <v>1.8315018315018316E-2</v>
      </c>
      <c r="P96" s="19">
        <f t="shared" si="29"/>
        <v>0</v>
      </c>
      <c r="Q96" s="14">
        <f t="shared" si="30"/>
        <v>4.0935897435897433</v>
      </c>
      <c r="R96" s="17">
        <f t="shared" si="31"/>
        <v>366.42655809583465</v>
      </c>
      <c r="S96" s="17">
        <f t="shared" si="32"/>
        <v>5798.3982819560651</v>
      </c>
      <c r="U96">
        <v>165.53480475382</v>
      </c>
    </row>
    <row r="97" spans="4:21" x14ac:dyDescent="0.2">
      <c r="D97">
        <v>92</v>
      </c>
      <c r="E97" s="25">
        <f t="shared" si="38"/>
        <v>4.5289855072463761E-3</v>
      </c>
      <c r="F97" s="26">
        <f t="shared" si="33"/>
        <v>1.358695652173913E-2</v>
      </c>
      <c r="G97" s="26">
        <f t="shared" si="34"/>
        <v>0.98641304347826086</v>
      </c>
      <c r="H97" s="26">
        <f t="shared" si="35"/>
        <v>9.0579710144927548E-4</v>
      </c>
      <c r="I97" s="26">
        <f t="shared" si="36"/>
        <v>9.0579710144927548E-4</v>
      </c>
      <c r="J97" s="22">
        <f t="shared" si="37"/>
        <v>0</v>
      </c>
      <c r="K97" s="18">
        <f t="shared" si="24"/>
        <v>0.45289855072463758</v>
      </c>
      <c r="L97" s="18">
        <f t="shared" si="25"/>
        <v>0.81521739130434778</v>
      </c>
      <c r="M97" s="19">
        <f t="shared" si="26"/>
        <v>2.5646739130434781</v>
      </c>
      <c r="N97" s="19">
        <f t="shared" si="27"/>
        <v>0.22644927536231887</v>
      </c>
      <c r="O97" s="19">
        <f t="shared" si="28"/>
        <v>1.8115942028985511E-2</v>
      </c>
      <c r="P97" s="19">
        <f t="shared" si="29"/>
        <v>0</v>
      </c>
      <c r="Q97" s="14">
        <f t="shared" si="30"/>
        <v>4.0773550724637682</v>
      </c>
      <c r="R97" s="17">
        <f t="shared" si="31"/>
        <v>367.88554671879859</v>
      </c>
      <c r="S97" s="17">
        <f t="shared" si="32"/>
        <v>5758.2085573377171</v>
      </c>
      <c r="U97">
        <v>165.78567996155695</v>
      </c>
    </row>
    <row r="98" spans="4:21" x14ac:dyDescent="0.2">
      <c r="D98" s="3">
        <v>93</v>
      </c>
      <c r="E98" s="25">
        <f t="shared" si="38"/>
        <v>4.4802867383512543E-3</v>
      </c>
      <c r="F98" s="26">
        <f t="shared" si="33"/>
        <v>1.3440860215053764E-2</v>
      </c>
      <c r="G98" s="26">
        <f t="shared" si="34"/>
        <v>0.98655913978494625</v>
      </c>
      <c r="H98" s="26">
        <f t="shared" si="35"/>
        <v>8.96057347670251E-4</v>
      </c>
      <c r="I98" s="26">
        <f t="shared" si="36"/>
        <v>8.96057347670251E-4</v>
      </c>
      <c r="J98" s="22">
        <f t="shared" si="37"/>
        <v>0</v>
      </c>
      <c r="K98" s="18">
        <f t="shared" si="24"/>
        <v>0.4480286738351254</v>
      </c>
      <c r="L98" s="18">
        <f t="shared" si="25"/>
        <v>0.80645161290322587</v>
      </c>
      <c r="M98" s="19">
        <f t="shared" si="26"/>
        <v>2.5650537634408601</v>
      </c>
      <c r="N98" s="19">
        <f t="shared" si="27"/>
        <v>0.22401433691756276</v>
      </c>
      <c r="O98" s="19">
        <f t="shared" si="28"/>
        <v>1.7921146953405021E-2</v>
      </c>
      <c r="P98" s="19">
        <f t="shared" si="29"/>
        <v>0</v>
      </c>
      <c r="Q98" s="14">
        <f t="shared" si="30"/>
        <v>4.0614695340501799</v>
      </c>
      <c r="R98" s="17">
        <f t="shared" si="31"/>
        <v>369.32444954330845</v>
      </c>
      <c r="S98" s="17">
        <f t="shared" si="32"/>
        <v>5718.572121960905</v>
      </c>
      <c r="U98">
        <v>166.0318971673411</v>
      </c>
    </row>
    <row r="99" spans="4:21" x14ac:dyDescent="0.2">
      <c r="D99">
        <v>94</v>
      </c>
      <c r="E99" s="25">
        <f t="shared" si="38"/>
        <v>4.4326241134751768E-3</v>
      </c>
      <c r="F99" s="26">
        <f t="shared" si="33"/>
        <v>1.3297872340425532E-2</v>
      </c>
      <c r="G99" s="26">
        <f t="shared" si="34"/>
        <v>0.98670212765957444</v>
      </c>
      <c r="H99" s="26">
        <f t="shared" si="35"/>
        <v>8.8652482269503555E-4</v>
      </c>
      <c r="I99" s="26">
        <f t="shared" si="36"/>
        <v>8.8652482269503555E-4</v>
      </c>
      <c r="J99" s="22">
        <f t="shared" si="37"/>
        <v>0</v>
      </c>
      <c r="K99" s="18">
        <f t="shared" si="24"/>
        <v>0.44326241134751765</v>
      </c>
      <c r="L99" s="18">
        <f t="shared" si="25"/>
        <v>0.7978723404255319</v>
      </c>
      <c r="M99" s="19">
        <f t="shared" si="26"/>
        <v>2.5654255319148938</v>
      </c>
      <c r="N99" s="19">
        <f t="shared" si="27"/>
        <v>0.22163120567375888</v>
      </c>
      <c r="O99" s="19">
        <f t="shared" si="28"/>
        <v>1.7730496453900711E-2</v>
      </c>
      <c r="P99" s="19">
        <f t="shared" si="29"/>
        <v>0</v>
      </c>
      <c r="Q99" s="14">
        <f t="shared" si="30"/>
        <v>4.0459219858156033</v>
      </c>
      <c r="R99" s="17">
        <f t="shared" si="31"/>
        <v>370.7436785135194</v>
      </c>
      <c r="S99" s="17">
        <f t="shared" si="32"/>
        <v>5679.4776282922121</v>
      </c>
      <c r="U99">
        <v>166.27358490566036</v>
      </c>
    </row>
    <row r="100" spans="4:21" x14ac:dyDescent="0.2">
      <c r="D100" s="3">
        <v>95</v>
      </c>
      <c r="E100" s="25">
        <f t="shared" si="38"/>
        <v>4.3859649122807015E-3</v>
      </c>
      <c r="F100" s="26">
        <f t="shared" si="33"/>
        <v>1.3157894736842105E-2</v>
      </c>
      <c r="G100" s="26">
        <f t="shared" si="34"/>
        <v>0.98684210526315785</v>
      </c>
      <c r="H100" s="26">
        <f t="shared" si="35"/>
        <v>8.7719298245614048E-4</v>
      </c>
      <c r="I100" s="26">
        <f t="shared" si="36"/>
        <v>8.7719298245614048E-4</v>
      </c>
      <c r="J100" s="22">
        <f t="shared" si="37"/>
        <v>0</v>
      </c>
      <c r="K100" s="18">
        <f t="shared" si="24"/>
        <v>0.43859649122807015</v>
      </c>
      <c r="L100" s="18">
        <f t="shared" si="25"/>
        <v>0.78947368421052633</v>
      </c>
      <c r="M100" s="19">
        <f t="shared" si="26"/>
        <v>2.5657894736842106</v>
      </c>
      <c r="N100" s="19">
        <f t="shared" si="27"/>
        <v>0.21929824561403513</v>
      </c>
      <c r="O100" s="19">
        <f t="shared" si="28"/>
        <v>1.754385964912281E-2</v>
      </c>
      <c r="P100" s="19">
        <f t="shared" si="29"/>
        <v>0</v>
      </c>
      <c r="Q100" s="14">
        <f t="shared" si="30"/>
        <v>4.0307017543859649</v>
      </c>
      <c r="R100" s="17">
        <f t="shared" si="31"/>
        <v>372.14363438520132</v>
      </c>
      <c r="S100" s="17">
        <f t="shared" si="32"/>
        <v>5640.9140369967354</v>
      </c>
      <c r="U100">
        <v>166.51086702500587</v>
      </c>
    </row>
    <row r="101" spans="4:21" x14ac:dyDescent="0.2">
      <c r="D101">
        <v>96</v>
      </c>
      <c r="E101" s="25">
        <f t="shared" si="38"/>
        <v>4.3402777777777771E-3</v>
      </c>
      <c r="F101" s="26">
        <f t="shared" si="33"/>
        <v>1.3020833333333334E-2</v>
      </c>
      <c r="G101" s="26">
        <f t="shared" si="34"/>
        <v>0.98697916666666663</v>
      </c>
      <c r="H101" s="26">
        <f t="shared" si="35"/>
        <v>8.6805555555555562E-4</v>
      </c>
      <c r="I101" s="26">
        <f t="shared" si="36"/>
        <v>8.6805555555555562E-4</v>
      </c>
      <c r="J101" s="22">
        <f t="shared" si="37"/>
        <v>0</v>
      </c>
      <c r="K101" s="18">
        <f t="shared" si="24"/>
        <v>0.43402777777777773</v>
      </c>
      <c r="L101" s="18">
        <f t="shared" si="25"/>
        <v>0.78125</v>
      </c>
      <c r="M101" s="19">
        <f t="shared" si="26"/>
        <v>2.5661458333333331</v>
      </c>
      <c r="N101" s="19">
        <f t="shared" si="27"/>
        <v>0.2170138888888889</v>
      </c>
      <c r="O101" s="19">
        <f t="shared" si="28"/>
        <v>1.7361111111111112E-2</v>
      </c>
      <c r="P101" s="19">
        <f t="shared" si="29"/>
        <v>0</v>
      </c>
      <c r="Q101" s="14">
        <f t="shared" si="30"/>
        <v>4.0157986111111104</v>
      </c>
      <c r="R101" s="17">
        <f t="shared" si="31"/>
        <v>373.52470710302197</v>
      </c>
      <c r="S101" s="17">
        <f t="shared" si="32"/>
        <v>5602.8706065453298</v>
      </c>
      <c r="U101">
        <v>166.74386289949052</v>
      </c>
    </row>
    <row r="102" spans="4:21" x14ac:dyDescent="0.2">
      <c r="D102" s="3">
        <v>97</v>
      </c>
      <c r="E102" s="25">
        <f t="shared" si="38"/>
        <v>4.2955326460481094E-3</v>
      </c>
      <c r="F102" s="26">
        <f t="shared" si="33"/>
        <v>1.2886597938144329E-2</v>
      </c>
      <c r="G102" s="26">
        <f t="shared" si="34"/>
        <v>0.98711340206185572</v>
      </c>
      <c r="H102" s="26">
        <f t="shared" si="35"/>
        <v>8.5910652920962209E-4</v>
      </c>
      <c r="I102" s="26">
        <f t="shared" si="36"/>
        <v>8.5910652920962209E-4</v>
      </c>
      <c r="J102" s="22">
        <f t="shared" si="37"/>
        <v>0</v>
      </c>
      <c r="K102" s="18">
        <f t="shared" si="24"/>
        <v>0.42955326460481097</v>
      </c>
      <c r="L102" s="18">
        <f t="shared" si="25"/>
        <v>0.77319587628865971</v>
      </c>
      <c r="M102" s="19">
        <f t="shared" si="26"/>
        <v>2.566494845360825</v>
      </c>
      <c r="N102" s="19">
        <f t="shared" si="27"/>
        <v>0.21477663230240551</v>
      </c>
      <c r="O102" s="19">
        <f t="shared" si="28"/>
        <v>1.7182130584192441E-2</v>
      </c>
      <c r="P102" s="19">
        <f t="shared" si="29"/>
        <v>0</v>
      </c>
      <c r="Q102" s="14">
        <f t="shared" si="30"/>
        <v>4.0012027491408935</v>
      </c>
      <c r="R102" s="17">
        <f t="shared" si="31"/>
        <v>374.88727616266584</v>
      </c>
      <c r="S102" s="17">
        <f t="shared" si="32"/>
        <v>5565.3368832395754</v>
      </c>
      <c r="U102">
        <v>166.97268762910258</v>
      </c>
    </row>
    <row r="103" spans="4:21" x14ac:dyDescent="0.2">
      <c r="D103">
        <v>98</v>
      </c>
      <c r="E103" s="25">
        <f t="shared" si="38"/>
        <v>4.2517006802721084E-3</v>
      </c>
      <c r="F103" s="26">
        <f t="shared" si="33"/>
        <v>1.2755102040816327E-2</v>
      </c>
      <c r="G103" s="26">
        <f t="shared" si="34"/>
        <v>0.98724489795918369</v>
      </c>
      <c r="H103" s="26">
        <f t="shared" si="35"/>
        <v>8.5034013605442185E-4</v>
      </c>
      <c r="I103" s="26">
        <f t="shared" si="36"/>
        <v>8.5034013605442185E-4</v>
      </c>
      <c r="J103" s="22">
        <f t="shared" si="37"/>
        <v>0</v>
      </c>
      <c r="K103" s="18">
        <f t="shared" ref="K103:K125" si="39">B$20*E103</f>
        <v>0.42517006802721086</v>
      </c>
      <c r="L103" s="18">
        <f t="shared" ref="L103:L125" si="40">F103*B$17</f>
        <v>0.76530612244897966</v>
      </c>
      <c r="M103" s="19">
        <f t="shared" ref="M103:M125" si="41">G103*B$16</f>
        <v>2.5668367346938776</v>
      </c>
      <c r="N103" s="19">
        <f t="shared" ref="N103:N125" si="42">H103*B$18</f>
        <v>0.21258503401360546</v>
      </c>
      <c r="O103" s="19">
        <f t="shared" ref="O103:O125" si="43">I103*B$19</f>
        <v>1.7006802721088437E-2</v>
      </c>
      <c r="P103" s="19">
        <f t="shared" ref="P103:P125" si="44">J103*B$21</f>
        <v>0</v>
      </c>
      <c r="Q103" s="14">
        <f t="shared" ref="Q103:Q125" si="45">SUM(K103:P103)</f>
        <v>3.9869047619047624</v>
      </c>
      <c r="R103" s="17">
        <f t="shared" ref="R103:R125" si="46">B$11/Q103/24</f>
        <v>376.23171095849506</v>
      </c>
      <c r="S103" s="17">
        <f t="shared" ref="S103:S125" si="47">R103*(24*60/D103)</f>
        <v>5528.30269163503</v>
      </c>
      <c r="U103">
        <v>167.19745222929936</v>
      </c>
    </row>
    <row r="104" spans="4:21" x14ac:dyDescent="0.2">
      <c r="D104" s="3">
        <v>99</v>
      </c>
      <c r="E104" s="25">
        <f t="shared" si="38"/>
        <v>4.2087542087542087E-3</v>
      </c>
      <c r="F104" s="26">
        <f t="shared" si="33"/>
        <v>1.2626262626262626E-2</v>
      </c>
      <c r="G104" s="26">
        <f t="shared" si="34"/>
        <v>0.98737373737373735</v>
      </c>
      <c r="H104" s="26">
        <f t="shared" si="35"/>
        <v>8.4175084175084182E-4</v>
      </c>
      <c r="I104" s="26">
        <f t="shared" si="36"/>
        <v>8.4175084175084182E-4</v>
      </c>
      <c r="J104" s="22">
        <f t="shared" si="37"/>
        <v>0</v>
      </c>
      <c r="K104" s="18">
        <f t="shared" si="39"/>
        <v>0.42087542087542085</v>
      </c>
      <c r="L104" s="18">
        <f t="shared" si="40"/>
        <v>0.75757575757575757</v>
      </c>
      <c r="M104" s="19">
        <f t="shared" si="41"/>
        <v>2.5671717171717172</v>
      </c>
      <c r="N104" s="19">
        <f t="shared" si="42"/>
        <v>0.21043771043771045</v>
      </c>
      <c r="O104" s="19">
        <f t="shared" si="43"/>
        <v>1.6835016835016835E-2</v>
      </c>
      <c r="P104" s="19">
        <f t="shared" si="44"/>
        <v>0</v>
      </c>
      <c r="Q104" s="14">
        <f t="shared" si="45"/>
        <v>3.9728956228956234</v>
      </c>
      <c r="R104" s="17">
        <f t="shared" si="46"/>
        <v>377.55837111742017</v>
      </c>
      <c r="S104" s="17">
        <f t="shared" si="47"/>
        <v>5491.7581253442931</v>
      </c>
      <c r="U104">
        <v>167.41826381059752</v>
      </c>
    </row>
    <row r="105" spans="4:21" x14ac:dyDescent="0.2">
      <c r="D105">
        <v>100</v>
      </c>
      <c r="E105" s="25">
        <f t="shared" si="38"/>
        <v>4.1666666666666666E-3</v>
      </c>
      <c r="F105" s="26">
        <f t="shared" si="33"/>
        <v>1.2500000000000001E-2</v>
      </c>
      <c r="G105" s="26">
        <f t="shared" si="34"/>
        <v>0.98750000000000004</v>
      </c>
      <c r="H105" s="26">
        <f t="shared" si="35"/>
        <v>8.3333333333333339E-4</v>
      </c>
      <c r="I105" s="26">
        <f t="shared" si="36"/>
        <v>8.3333333333333339E-4</v>
      </c>
      <c r="J105" s="22">
        <f t="shared" si="37"/>
        <v>0</v>
      </c>
      <c r="K105" s="18">
        <f t="shared" si="39"/>
        <v>0.41666666666666669</v>
      </c>
      <c r="L105" s="18">
        <f t="shared" si="40"/>
        <v>0.75</v>
      </c>
      <c r="M105" s="19">
        <f t="shared" si="41"/>
        <v>2.5675000000000003</v>
      </c>
      <c r="N105" s="19">
        <f t="shared" si="42"/>
        <v>0.20833333333333334</v>
      </c>
      <c r="O105" s="19">
        <f t="shared" si="43"/>
        <v>1.6666666666666666E-2</v>
      </c>
      <c r="P105" s="19">
        <f t="shared" si="44"/>
        <v>0</v>
      </c>
      <c r="Q105" s="14">
        <f t="shared" si="45"/>
        <v>3.9591666666666669</v>
      </c>
      <c r="R105" s="17">
        <f t="shared" si="46"/>
        <v>378.86760681961687</v>
      </c>
      <c r="S105" s="17">
        <f t="shared" si="47"/>
        <v>5455.6935382024831</v>
      </c>
      <c r="U105">
        <v>167.63522574877069</v>
      </c>
    </row>
    <row r="106" spans="4:21" x14ac:dyDescent="0.2">
      <c r="D106" s="3">
        <v>101</v>
      </c>
      <c r="E106" s="25">
        <f t="shared" si="38"/>
        <v>4.125412541254125E-3</v>
      </c>
      <c r="F106" s="26">
        <f t="shared" si="33"/>
        <v>1.2376237623762377E-2</v>
      </c>
      <c r="G106" s="26">
        <f t="shared" si="34"/>
        <v>0.98762376237623761</v>
      </c>
      <c r="H106" s="26">
        <f t="shared" si="35"/>
        <v>8.250825082508252E-4</v>
      </c>
      <c r="I106" s="26">
        <f t="shared" si="36"/>
        <v>8.250825082508252E-4</v>
      </c>
      <c r="J106" s="22">
        <f t="shared" si="37"/>
        <v>0</v>
      </c>
      <c r="K106" s="18">
        <f t="shared" si="39"/>
        <v>0.41254125412541248</v>
      </c>
      <c r="L106" s="18">
        <f t="shared" si="40"/>
        <v>0.74257425742574257</v>
      </c>
      <c r="M106" s="19">
        <f t="shared" si="41"/>
        <v>2.5678217821782177</v>
      </c>
      <c r="N106" s="19">
        <f t="shared" si="42"/>
        <v>0.2062706270627063</v>
      </c>
      <c r="O106" s="19">
        <f t="shared" si="43"/>
        <v>1.6501650165016504E-2</v>
      </c>
      <c r="P106" s="19">
        <f t="shared" si="44"/>
        <v>0</v>
      </c>
      <c r="Q106" s="14">
        <f t="shared" si="45"/>
        <v>3.9457095709570953</v>
      </c>
      <c r="R106" s="17">
        <f t="shared" si="46"/>
        <v>380.15975910668732</v>
      </c>
      <c r="S106" s="17">
        <f t="shared" si="47"/>
        <v>5420.0995357785123</v>
      </c>
      <c r="U106">
        <v>167.84843784622203</v>
      </c>
    </row>
    <row r="107" spans="4:21" x14ac:dyDescent="0.2">
      <c r="D107">
        <v>102</v>
      </c>
      <c r="E107" s="25">
        <f t="shared" si="38"/>
        <v>4.0849673202614373E-3</v>
      </c>
      <c r="F107" s="26">
        <f t="shared" si="33"/>
        <v>1.2254901960784314E-2</v>
      </c>
      <c r="G107" s="26">
        <f t="shared" si="34"/>
        <v>0.98774509803921573</v>
      </c>
      <c r="H107" s="26">
        <f t="shared" si="35"/>
        <v>8.1699346405228771E-4</v>
      </c>
      <c r="I107" s="26">
        <f t="shared" si="36"/>
        <v>8.1699346405228771E-4</v>
      </c>
      <c r="J107" s="22">
        <f t="shared" si="37"/>
        <v>0</v>
      </c>
      <c r="K107" s="18">
        <f t="shared" si="39"/>
        <v>0.40849673202614373</v>
      </c>
      <c r="L107" s="18">
        <f t="shared" si="40"/>
        <v>0.73529411764705876</v>
      </c>
      <c r="M107" s="19">
        <f t="shared" si="41"/>
        <v>2.568137254901961</v>
      </c>
      <c r="N107" s="19">
        <f t="shared" si="42"/>
        <v>0.20424836601307192</v>
      </c>
      <c r="O107" s="19">
        <f t="shared" si="43"/>
        <v>1.6339869281045756E-2</v>
      </c>
      <c r="P107" s="19">
        <f t="shared" si="44"/>
        <v>0</v>
      </c>
      <c r="Q107" s="14">
        <f t="shared" si="45"/>
        <v>3.9325163398692813</v>
      </c>
      <c r="R107" s="17">
        <f t="shared" si="46"/>
        <v>381.43516017783685</v>
      </c>
      <c r="S107" s="17">
        <f t="shared" si="47"/>
        <v>5384.9669672165201</v>
      </c>
      <c r="U107">
        <v>168.05799648506152</v>
      </c>
    </row>
    <row r="108" spans="4:21" x14ac:dyDescent="0.2">
      <c r="D108" s="3">
        <v>103</v>
      </c>
      <c r="E108" s="25">
        <f t="shared" si="38"/>
        <v>4.0453074433656954E-3</v>
      </c>
      <c r="F108" s="26">
        <f t="shared" si="33"/>
        <v>1.2135922330097087E-2</v>
      </c>
      <c r="G108" s="26">
        <f t="shared" si="34"/>
        <v>0.98786407766990292</v>
      </c>
      <c r="H108" s="26">
        <f t="shared" si="35"/>
        <v>8.090614886731392E-4</v>
      </c>
      <c r="I108" s="26">
        <f t="shared" si="36"/>
        <v>8.090614886731392E-4</v>
      </c>
      <c r="J108" s="22">
        <f t="shared" si="37"/>
        <v>0</v>
      </c>
      <c r="K108" s="18">
        <f t="shared" si="39"/>
        <v>0.40453074433656955</v>
      </c>
      <c r="L108" s="18">
        <f t="shared" si="40"/>
        <v>0.72815533980582525</v>
      </c>
      <c r="M108" s="19">
        <f t="shared" si="41"/>
        <v>2.5684466019417478</v>
      </c>
      <c r="N108" s="19">
        <f t="shared" si="42"/>
        <v>0.2022653721682848</v>
      </c>
      <c r="O108" s="19">
        <f t="shared" si="43"/>
        <v>1.6181229773462785E-2</v>
      </c>
      <c r="P108" s="19">
        <f t="shared" si="44"/>
        <v>0</v>
      </c>
      <c r="Q108" s="14">
        <f t="shared" si="45"/>
        <v>3.9195792880258904</v>
      </c>
      <c r="R108" s="17">
        <f t="shared" si="46"/>
        <v>382.69413367460675</v>
      </c>
      <c r="S108" s="17">
        <f t="shared" si="47"/>
        <v>5350.2869173925601</v>
      </c>
      <c r="U108">
        <v>168.26399477238076</v>
      </c>
    </row>
    <row r="109" spans="4:21" x14ac:dyDescent="0.2">
      <c r="D109">
        <v>104</v>
      </c>
      <c r="E109" s="25">
        <f t="shared" si="38"/>
        <v>4.0064102564102561E-3</v>
      </c>
      <c r="F109" s="26">
        <f t="shared" si="33"/>
        <v>1.201923076923077E-2</v>
      </c>
      <c r="G109" s="26">
        <f t="shared" si="34"/>
        <v>0.98798076923076927</v>
      </c>
      <c r="H109" s="26">
        <f t="shared" si="35"/>
        <v>8.0128205128205136E-4</v>
      </c>
      <c r="I109" s="26">
        <f t="shared" si="36"/>
        <v>8.0128205128205136E-4</v>
      </c>
      <c r="J109" s="22">
        <f t="shared" si="37"/>
        <v>0</v>
      </c>
      <c r="K109" s="18">
        <f t="shared" si="39"/>
        <v>0.40064102564102561</v>
      </c>
      <c r="L109" s="18">
        <f t="shared" si="40"/>
        <v>0.72115384615384615</v>
      </c>
      <c r="M109" s="19">
        <f t="shared" si="41"/>
        <v>2.5687500000000001</v>
      </c>
      <c r="N109" s="19">
        <f t="shared" si="42"/>
        <v>0.20032051282051283</v>
      </c>
      <c r="O109" s="19">
        <f t="shared" si="43"/>
        <v>1.6025641025641028E-2</v>
      </c>
      <c r="P109" s="19">
        <f t="shared" si="44"/>
        <v>0</v>
      </c>
      <c r="Q109" s="14">
        <f t="shared" si="45"/>
        <v>3.9068910256410256</v>
      </c>
      <c r="R109" s="17">
        <f t="shared" si="46"/>
        <v>383.93699495467405</v>
      </c>
      <c r="S109" s="17">
        <f t="shared" si="47"/>
        <v>5316.0506993724102</v>
      </c>
      <c r="U109">
        <v>168.46652267818573</v>
      </c>
    </row>
    <row r="110" spans="4:21" x14ac:dyDescent="0.2">
      <c r="D110" s="3">
        <v>105</v>
      </c>
      <c r="E110" s="25">
        <f t="shared" si="38"/>
        <v>3.968253968253968E-3</v>
      </c>
      <c r="F110" s="26">
        <f t="shared" si="33"/>
        <v>1.1904761904761904E-2</v>
      </c>
      <c r="G110" s="26">
        <f t="shared" si="34"/>
        <v>0.98809523809523814</v>
      </c>
      <c r="H110" s="26">
        <f t="shared" si="35"/>
        <v>7.9365079365079376E-4</v>
      </c>
      <c r="I110" s="26">
        <f t="shared" si="36"/>
        <v>7.9365079365079376E-4</v>
      </c>
      <c r="J110" s="22">
        <f t="shared" si="37"/>
        <v>0</v>
      </c>
      <c r="K110" s="18">
        <f t="shared" si="39"/>
        <v>0.3968253968253968</v>
      </c>
      <c r="L110" s="18">
        <f t="shared" si="40"/>
        <v>0.71428571428571419</v>
      </c>
      <c r="M110" s="19">
        <f t="shared" si="41"/>
        <v>2.5690476190476192</v>
      </c>
      <c r="N110" s="19">
        <f t="shared" si="42"/>
        <v>0.19841269841269843</v>
      </c>
      <c r="O110" s="19">
        <f t="shared" si="43"/>
        <v>1.5873015873015876E-2</v>
      </c>
      <c r="P110" s="19">
        <f t="shared" si="44"/>
        <v>0</v>
      </c>
      <c r="Q110" s="14">
        <f t="shared" si="45"/>
        <v>3.8944444444444448</v>
      </c>
      <c r="R110" s="17">
        <f t="shared" si="46"/>
        <v>385.16405135520682</v>
      </c>
      <c r="S110" s="17">
        <f t="shared" si="47"/>
        <v>5282.2498471571216</v>
      </c>
      <c r="U110">
        <v>168.6656671664168</v>
      </c>
    </row>
    <row r="111" spans="4:21" x14ac:dyDescent="0.2">
      <c r="D111">
        <v>106</v>
      </c>
      <c r="E111" s="25">
        <f t="shared" si="38"/>
        <v>3.9308176100628931E-3</v>
      </c>
      <c r="F111" s="26">
        <f t="shared" si="33"/>
        <v>1.179245283018868E-2</v>
      </c>
      <c r="G111" s="26">
        <f t="shared" si="34"/>
        <v>0.9882075471698113</v>
      </c>
      <c r="H111" s="26">
        <f t="shared" si="35"/>
        <v>7.8616352201257866E-4</v>
      </c>
      <c r="I111" s="26">
        <f t="shared" si="36"/>
        <v>7.8616352201257866E-4</v>
      </c>
      <c r="J111" s="22">
        <f t="shared" si="37"/>
        <v>0</v>
      </c>
      <c r="K111" s="18">
        <f t="shared" si="39"/>
        <v>0.39308176100628933</v>
      </c>
      <c r="L111" s="18">
        <f t="shared" si="40"/>
        <v>0.70754716981132082</v>
      </c>
      <c r="M111" s="19">
        <f t="shared" si="41"/>
        <v>2.5693396226415093</v>
      </c>
      <c r="N111" s="19">
        <f t="shared" si="42"/>
        <v>0.19654088050314467</v>
      </c>
      <c r="O111" s="19">
        <f t="shared" si="43"/>
        <v>1.5723270440251572E-2</v>
      </c>
      <c r="P111" s="19">
        <f t="shared" si="44"/>
        <v>0</v>
      </c>
      <c r="Q111" s="14">
        <f t="shared" si="45"/>
        <v>3.8822327044025156</v>
      </c>
      <c r="R111" s="17">
        <f t="shared" si="46"/>
        <v>386.37560244623546</v>
      </c>
      <c r="S111" s="17">
        <f t="shared" si="47"/>
        <v>5248.8761087035764</v>
      </c>
      <c r="U111">
        <v>168.86151231945624</v>
      </c>
    </row>
    <row r="112" spans="4:21" x14ac:dyDescent="0.2">
      <c r="D112" s="3">
        <v>107</v>
      </c>
      <c r="E112" s="25">
        <f t="shared" si="38"/>
        <v>3.8940809968847348E-3</v>
      </c>
      <c r="F112" s="26">
        <f t="shared" si="33"/>
        <v>1.1682242990654205E-2</v>
      </c>
      <c r="G112" s="26">
        <f t="shared" si="34"/>
        <v>0.98831775700934577</v>
      </c>
      <c r="H112" s="26">
        <f t="shared" si="35"/>
        <v>7.7881619937694713E-4</v>
      </c>
      <c r="I112" s="26">
        <f t="shared" si="36"/>
        <v>7.7881619937694713E-4</v>
      </c>
      <c r="J112" s="22">
        <f t="shared" si="37"/>
        <v>0</v>
      </c>
      <c r="K112" s="18">
        <f t="shared" si="39"/>
        <v>0.38940809968847345</v>
      </c>
      <c r="L112" s="18">
        <f t="shared" si="40"/>
        <v>0.7009345794392523</v>
      </c>
      <c r="M112" s="19">
        <f t="shared" si="41"/>
        <v>2.5696261682242989</v>
      </c>
      <c r="N112" s="19">
        <f t="shared" si="42"/>
        <v>0.19470404984423678</v>
      </c>
      <c r="O112" s="19">
        <f t="shared" si="43"/>
        <v>1.5576323987538943E-2</v>
      </c>
      <c r="P112" s="19">
        <f t="shared" si="44"/>
        <v>0</v>
      </c>
      <c r="Q112" s="14">
        <f t="shared" si="45"/>
        <v>3.8702492211838004</v>
      </c>
      <c r="R112" s="17">
        <f t="shared" si="46"/>
        <v>387.57194027447986</v>
      </c>
      <c r="S112" s="17">
        <f t="shared" si="47"/>
        <v>5215.921439207953</v>
      </c>
      <c r="U112">
        <v>169.05413945649883</v>
      </c>
    </row>
    <row r="113" spans="4:21" x14ac:dyDescent="0.2">
      <c r="D113">
        <v>108</v>
      </c>
      <c r="E113" s="25">
        <f t="shared" si="38"/>
        <v>3.8580246913580245E-3</v>
      </c>
      <c r="F113" s="26">
        <f t="shared" si="33"/>
        <v>1.1574074074074073E-2</v>
      </c>
      <c r="G113" s="26">
        <f t="shared" si="34"/>
        <v>0.98842592592592593</v>
      </c>
      <c r="H113" s="26">
        <f t="shared" si="35"/>
        <v>7.71604938271605E-4</v>
      </c>
      <c r="I113" s="26">
        <f t="shared" si="36"/>
        <v>7.71604938271605E-4</v>
      </c>
      <c r="J113" s="22">
        <f t="shared" si="37"/>
        <v>0</v>
      </c>
      <c r="K113" s="18">
        <f t="shared" si="39"/>
        <v>0.38580246913580246</v>
      </c>
      <c r="L113" s="18">
        <f t="shared" si="40"/>
        <v>0.69444444444444442</v>
      </c>
      <c r="M113" s="19">
        <f t="shared" si="41"/>
        <v>2.5699074074074075</v>
      </c>
      <c r="N113" s="19">
        <f t="shared" si="42"/>
        <v>0.19290123456790126</v>
      </c>
      <c r="O113" s="19">
        <f t="shared" si="43"/>
        <v>1.54320987654321E-2</v>
      </c>
      <c r="P113" s="19">
        <f t="shared" si="44"/>
        <v>0</v>
      </c>
      <c r="Q113" s="14">
        <f t="shared" si="45"/>
        <v>3.8584876543209874</v>
      </c>
      <c r="R113" s="17">
        <f t="shared" si="46"/>
        <v>388.75334959804826</v>
      </c>
      <c r="S113" s="17">
        <f t="shared" si="47"/>
        <v>5183.3779946406439</v>
      </c>
      <c r="U113">
        <v>169.24362724613454</v>
      </c>
    </row>
    <row r="114" spans="4:21" x14ac:dyDescent="0.2">
      <c r="D114" s="3">
        <v>109</v>
      </c>
      <c r="E114" s="25">
        <f t="shared" si="38"/>
        <v>3.8226299694189597E-3</v>
      </c>
      <c r="F114" s="26">
        <f t="shared" si="33"/>
        <v>1.1467889908256881E-2</v>
      </c>
      <c r="G114" s="26">
        <f t="shared" si="34"/>
        <v>0.98853211009174313</v>
      </c>
      <c r="H114" s="26">
        <f t="shared" si="35"/>
        <v>7.6452599388379216E-4</v>
      </c>
      <c r="I114" s="26">
        <f t="shared" si="36"/>
        <v>7.6452599388379216E-4</v>
      </c>
      <c r="J114" s="22">
        <f t="shared" si="37"/>
        <v>0</v>
      </c>
      <c r="K114" s="18">
        <f t="shared" si="39"/>
        <v>0.38226299694189597</v>
      </c>
      <c r="L114" s="18">
        <f t="shared" si="40"/>
        <v>0.68807339449541294</v>
      </c>
      <c r="M114" s="19">
        <f t="shared" si="41"/>
        <v>2.5701834862385322</v>
      </c>
      <c r="N114" s="19">
        <f t="shared" si="42"/>
        <v>0.19113149847094804</v>
      </c>
      <c r="O114" s="19">
        <f t="shared" si="43"/>
        <v>1.5290519877675844E-2</v>
      </c>
      <c r="P114" s="19">
        <f t="shared" si="44"/>
        <v>0</v>
      </c>
      <c r="Q114" s="14">
        <f t="shared" si="45"/>
        <v>3.846941896024465</v>
      </c>
      <c r="R114" s="17">
        <f t="shared" si="46"/>
        <v>389.9201081124051</v>
      </c>
      <c r="S114" s="17">
        <f t="shared" si="47"/>
        <v>5151.2381255216824</v>
      </c>
      <c r="U114">
        <v>169.43005181347149</v>
      </c>
    </row>
    <row r="115" spans="4:21" x14ac:dyDescent="0.2">
      <c r="D115">
        <v>110</v>
      </c>
      <c r="E115" s="25">
        <f t="shared" si="38"/>
        <v>3.7878787878787876E-3</v>
      </c>
      <c r="F115" s="26">
        <f t="shared" si="33"/>
        <v>1.1363636363636364E-2</v>
      </c>
      <c r="G115" s="26">
        <f t="shared" si="34"/>
        <v>0.98863636363636365</v>
      </c>
      <c r="H115" s="26">
        <f t="shared" si="35"/>
        <v>7.5757575757575768E-4</v>
      </c>
      <c r="I115" s="26">
        <f t="shared" si="36"/>
        <v>7.5757575757575768E-4</v>
      </c>
      <c r="J115" s="22">
        <f t="shared" si="37"/>
        <v>0</v>
      </c>
      <c r="K115" s="18">
        <f t="shared" si="39"/>
        <v>0.37878787878787873</v>
      </c>
      <c r="L115" s="18">
        <f t="shared" si="40"/>
        <v>0.68181818181818188</v>
      </c>
      <c r="M115" s="19">
        <f t="shared" si="41"/>
        <v>2.5704545454545458</v>
      </c>
      <c r="N115" s="19">
        <f t="shared" si="42"/>
        <v>0.18939393939393942</v>
      </c>
      <c r="O115" s="19">
        <f t="shared" si="43"/>
        <v>1.5151515151515154E-2</v>
      </c>
      <c r="P115" s="19">
        <f t="shared" si="44"/>
        <v>0</v>
      </c>
      <c r="Q115" s="14">
        <f t="shared" si="45"/>
        <v>3.8356060606060609</v>
      </c>
      <c r="R115" s="17">
        <f t="shared" si="46"/>
        <v>391.07248666798341</v>
      </c>
      <c r="S115" s="17">
        <f t="shared" si="47"/>
        <v>5119.4943709263289</v>
      </c>
      <c r="U115">
        <v>169.61348684210529</v>
      </c>
    </row>
    <row r="116" spans="4:21" x14ac:dyDescent="0.2">
      <c r="D116" s="3">
        <v>111</v>
      </c>
      <c r="E116" s="25">
        <f t="shared" si="38"/>
        <v>3.7537537537537533E-3</v>
      </c>
      <c r="F116" s="26">
        <f t="shared" si="33"/>
        <v>1.1261261261261261E-2</v>
      </c>
      <c r="G116" s="26">
        <f t="shared" si="34"/>
        <v>0.98873873873873874</v>
      </c>
      <c r="H116" s="26">
        <f t="shared" si="35"/>
        <v>7.5075075075075085E-4</v>
      </c>
      <c r="I116" s="26">
        <f t="shared" si="36"/>
        <v>7.5075075075075085E-4</v>
      </c>
      <c r="J116" s="22">
        <f t="shared" si="37"/>
        <v>0</v>
      </c>
      <c r="K116" s="18">
        <f t="shared" si="39"/>
        <v>0.37537537537537535</v>
      </c>
      <c r="L116" s="18">
        <f t="shared" si="40"/>
        <v>0.67567567567567566</v>
      </c>
      <c r="M116" s="19">
        <f t="shared" si="41"/>
        <v>2.570720720720721</v>
      </c>
      <c r="N116" s="19">
        <f t="shared" si="42"/>
        <v>0.1876876876876877</v>
      </c>
      <c r="O116" s="19">
        <f t="shared" si="43"/>
        <v>1.5015015015015017E-2</v>
      </c>
      <c r="P116" s="19">
        <f t="shared" si="44"/>
        <v>0</v>
      </c>
      <c r="Q116" s="14">
        <f t="shared" si="45"/>
        <v>3.8244744744744747</v>
      </c>
      <c r="R116" s="17">
        <f t="shared" si="46"/>
        <v>392.21074947980054</v>
      </c>
      <c r="S116" s="17">
        <f t="shared" si="47"/>
        <v>5088.139452710926</v>
      </c>
      <c r="U116">
        <v>169.7940036712217</v>
      </c>
    </row>
    <row r="117" spans="4:21" x14ac:dyDescent="0.2">
      <c r="D117">
        <v>112</v>
      </c>
      <c r="E117" s="25">
        <f t="shared" si="38"/>
        <v>3.720238095238095E-3</v>
      </c>
      <c r="F117" s="26">
        <f t="shared" si="33"/>
        <v>1.1160714285714286E-2</v>
      </c>
      <c r="G117" s="26">
        <f t="shared" si="34"/>
        <v>0.9888392857142857</v>
      </c>
      <c r="H117" s="26">
        <f t="shared" si="35"/>
        <v>7.4404761904761911E-4</v>
      </c>
      <c r="I117" s="26">
        <f t="shared" si="36"/>
        <v>7.4404761904761911E-4</v>
      </c>
      <c r="J117" s="22">
        <f t="shared" si="37"/>
        <v>0</v>
      </c>
      <c r="K117" s="18">
        <f t="shared" si="39"/>
        <v>0.37202380952380948</v>
      </c>
      <c r="L117" s="18">
        <f t="shared" si="40"/>
        <v>0.66964285714285721</v>
      </c>
      <c r="M117" s="19">
        <f t="shared" si="41"/>
        <v>2.5709821428571429</v>
      </c>
      <c r="N117" s="19">
        <f t="shared" si="42"/>
        <v>0.18601190476190477</v>
      </c>
      <c r="O117" s="19">
        <f t="shared" si="43"/>
        <v>1.4880952380952382E-2</v>
      </c>
      <c r="P117" s="19">
        <f t="shared" si="44"/>
        <v>0</v>
      </c>
      <c r="Q117" s="14">
        <f t="shared" si="45"/>
        <v>3.8135416666666671</v>
      </c>
      <c r="R117" s="17">
        <f t="shared" si="46"/>
        <v>393.33515432941817</v>
      </c>
      <c r="S117" s="17">
        <f t="shared" si="47"/>
        <v>5057.1662699496628</v>
      </c>
      <c r="U117">
        <v>169.97167138810195</v>
      </c>
    </row>
    <row r="118" spans="4:21" x14ac:dyDescent="0.2">
      <c r="D118" s="3">
        <v>113</v>
      </c>
      <c r="E118" s="25">
        <f t="shared" si="38"/>
        <v>3.6873156342182886E-3</v>
      </c>
      <c r="F118" s="26">
        <f t="shared" si="33"/>
        <v>1.1061946902654867E-2</v>
      </c>
      <c r="G118" s="26">
        <f t="shared" si="34"/>
        <v>0.98893805309734517</v>
      </c>
      <c r="H118" s="26">
        <f t="shared" si="35"/>
        <v>7.3746312684365792E-4</v>
      </c>
      <c r="I118" s="26">
        <f t="shared" si="36"/>
        <v>7.3746312684365792E-4</v>
      </c>
      <c r="J118" s="22">
        <f t="shared" si="37"/>
        <v>0</v>
      </c>
      <c r="K118" s="18">
        <f t="shared" si="39"/>
        <v>0.36873156342182883</v>
      </c>
      <c r="L118" s="18">
        <f t="shared" si="40"/>
        <v>0.66371681415929207</v>
      </c>
      <c r="M118" s="19">
        <f t="shared" si="41"/>
        <v>2.5712389380530976</v>
      </c>
      <c r="N118" s="19">
        <f t="shared" si="42"/>
        <v>0.18436578171091447</v>
      </c>
      <c r="O118" s="19">
        <f t="shared" si="43"/>
        <v>1.4749262536873158E-2</v>
      </c>
      <c r="P118" s="19">
        <f t="shared" si="44"/>
        <v>0</v>
      </c>
      <c r="Q118" s="14">
        <f t="shared" si="45"/>
        <v>3.8028023598820058</v>
      </c>
      <c r="R118" s="17">
        <f t="shared" si="46"/>
        <v>394.44595275957028</v>
      </c>
      <c r="S118" s="17">
        <f t="shared" si="47"/>
        <v>5026.5678935732849</v>
      </c>
      <c r="U118">
        <v>170.14655691628187</v>
      </c>
    </row>
    <row r="119" spans="4:21" x14ac:dyDescent="0.2">
      <c r="D119">
        <v>114</v>
      </c>
      <c r="E119" s="25">
        <f t="shared" si="38"/>
        <v>3.6549707602339179E-3</v>
      </c>
      <c r="F119" s="26">
        <f t="shared" si="33"/>
        <v>1.0964912280701754E-2</v>
      </c>
      <c r="G119" s="26">
        <f t="shared" si="34"/>
        <v>0.98903508771929827</v>
      </c>
      <c r="H119" s="26">
        <f t="shared" si="35"/>
        <v>7.3099415204678369E-4</v>
      </c>
      <c r="I119" s="26">
        <f t="shared" si="36"/>
        <v>7.3099415204678369E-4</v>
      </c>
      <c r="J119" s="22">
        <f t="shared" si="37"/>
        <v>0</v>
      </c>
      <c r="K119" s="18">
        <f t="shared" si="39"/>
        <v>0.36549707602339176</v>
      </c>
      <c r="L119" s="18">
        <f t="shared" si="40"/>
        <v>0.6578947368421052</v>
      </c>
      <c r="M119" s="19">
        <f t="shared" si="41"/>
        <v>2.5714912280701756</v>
      </c>
      <c r="N119" s="19">
        <f t="shared" si="42"/>
        <v>0.18274853801169591</v>
      </c>
      <c r="O119" s="19">
        <f t="shared" si="43"/>
        <v>1.4619883040935673E-2</v>
      </c>
      <c r="P119" s="19">
        <f t="shared" si="44"/>
        <v>0</v>
      </c>
      <c r="Q119" s="14">
        <f t="shared" si="45"/>
        <v>3.7922514619883039</v>
      </c>
      <c r="R119" s="17">
        <f t="shared" si="46"/>
        <v>395.54339026176802</v>
      </c>
      <c r="S119" s="17">
        <f t="shared" si="47"/>
        <v>4996.3375612012806</v>
      </c>
      <c r="U119">
        <v>170.31872509960161</v>
      </c>
    </row>
    <row r="120" spans="4:21" x14ac:dyDescent="0.2">
      <c r="D120" s="3">
        <v>115</v>
      </c>
      <c r="E120" s="25">
        <f t="shared" si="38"/>
        <v>3.6231884057971011E-3</v>
      </c>
      <c r="F120" s="26">
        <f t="shared" si="33"/>
        <v>1.0869565217391304E-2</v>
      </c>
      <c r="G120" s="26">
        <f t="shared" si="34"/>
        <v>0.98913043478260865</v>
      </c>
      <c r="H120" s="26">
        <f t="shared" si="35"/>
        <v>7.2463768115942041E-4</v>
      </c>
      <c r="I120" s="26">
        <f t="shared" si="36"/>
        <v>7.2463768115942041E-4</v>
      </c>
      <c r="J120" s="22">
        <f t="shared" si="37"/>
        <v>0</v>
      </c>
      <c r="K120" s="18">
        <f t="shared" si="39"/>
        <v>0.36231884057971009</v>
      </c>
      <c r="L120" s="18">
        <f t="shared" si="40"/>
        <v>0.65217391304347827</v>
      </c>
      <c r="M120" s="19">
        <f t="shared" si="41"/>
        <v>2.5717391304347825</v>
      </c>
      <c r="N120" s="19">
        <f t="shared" si="42"/>
        <v>0.1811594202898551</v>
      </c>
      <c r="O120" s="19">
        <f t="shared" si="43"/>
        <v>1.4492753623188408E-2</v>
      </c>
      <c r="P120" s="19">
        <f t="shared" si="44"/>
        <v>0</v>
      </c>
      <c r="Q120" s="14">
        <f t="shared" si="45"/>
        <v>3.7818840579710145</v>
      </c>
      <c r="R120" s="17">
        <f t="shared" si="46"/>
        <v>396.62770645717569</v>
      </c>
      <c r="S120" s="17">
        <f t="shared" si="47"/>
        <v>4966.4686721594171</v>
      </c>
      <c r="U120">
        <v>170.48823878236803</v>
      </c>
    </row>
    <row r="121" spans="4:21" x14ac:dyDescent="0.2">
      <c r="D121">
        <v>116</v>
      </c>
      <c r="E121" s="25">
        <f t="shared" si="38"/>
        <v>3.5919540229885053E-3</v>
      </c>
      <c r="F121" s="26">
        <f t="shared" si="33"/>
        <v>1.0775862068965518E-2</v>
      </c>
      <c r="G121" s="26">
        <f t="shared" si="34"/>
        <v>0.98922413793103448</v>
      </c>
      <c r="H121" s="26">
        <f t="shared" si="35"/>
        <v>7.1839080459770125E-4</v>
      </c>
      <c r="I121" s="26">
        <f t="shared" si="36"/>
        <v>7.1839080459770125E-4</v>
      </c>
      <c r="J121" s="22">
        <f t="shared" si="37"/>
        <v>0</v>
      </c>
      <c r="K121" s="18">
        <f t="shared" si="39"/>
        <v>0.35919540229885055</v>
      </c>
      <c r="L121" s="18">
        <f t="shared" si="40"/>
        <v>0.64655172413793105</v>
      </c>
      <c r="M121" s="19">
        <f t="shared" si="41"/>
        <v>2.5719827586206896</v>
      </c>
      <c r="N121" s="19">
        <f t="shared" si="42"/>
        <v>0.1795977011494253</v>
      </c>
      <c r="O121" s="19">
        <f t="shared" si="43"/>
        <v>1.4367816091954025E-2</v>
      </c>
      <c r="P121" s="19">
        <f t="shared" si="44"/>
        <v>0</v>
      </c>
      <c r="Q121" s="14">
        <f t="shared" si="45"/>
        <v>3.7716954022988509</v>
      </c>
      <c r="R121" s="17">
        <f t="shared" si="46"/>
        <v>397.69913527103722</v>
      </c>
      <c r="S121" s="17">
        <f t="shared" si="47"/>
        <v>4936.9547826749449</v>
      </c>
      <c r="U121">
        <v>170.65515888583755</v>
      </c>
    </row>
    <row r="122" spans="4:21" x14ac:dyDescent="0.2">
      <c r="D122" s="3">
        <v>117</v>
      </c>
      <c r="E122" s="25">
        <f t="shared" si="38"/>
        <v>3.5612535612535609E-3</v>
      </c>
      <c r="F122" s="26">
        <f t="shared" si="33"/>
        <v>1.0683760683760684E-2</v>
      </c>
      <c r="G122" s="26">
        <f t="shared" si="34"/>
        <v>0.98931623931623935</v>
      </c>
      <c r="H122" s="26">
        <f t="shared" si="35"/>
        <v>7.1225071225071229E-4</v>
      </c>
      <c r="I122" s="26">
        <f t="shared" si="36"/>
        <v>7.1225071225071229E-4</v>
      </c>
      <c r="J122" s="22">
        <f t="shared" si="37"/>
        <v>0</v>
      </c>
      <c r="K122" s="18">
        <f t="shared" si="39"/>
        <v>0.35612535612535606</v>
      </c>
      <c r="L122" s="18">
        <f t="shared" si="40"/>
        <v>0.64102564102564108</v>
      </c>
      <c r="M122" s="19">
        <f t="shared" si="41"/>
        <v>2.5722222222222224</v>
      </c>
      <c r="N122" s="19">
        <f t="shared" si="42"/>
        <v>0.17806267806267806</v>
      </c>
      <c r="O122" s="19">
        <f t="shared" si="43"/>
        <v>1.4245014245014245E-2</v>
      </c>
      <c r="P122" s="19">
        <f t="shared" si="44"/>
        <v>0</v>
      </c>
      <c r="Q122" s="14">
        <f t="shared" si="45"/>
        <v>3.7616809116809122</v>
      </c>
      <c r="R122" s="17">
        <f t="shared" si="46"/>
        <v>398.75790510092014</v>
      </c>
      <c r="S122" s="17">
        <f t="shared" si="47"/>
        <v>4907.7896012420942</v>
      </c>
      <c r="U122">
        <v>170.81954448121473</v>
      </c>
    </row>
    <row r="123" spans="4:21" x14ac:dyDescent="0.2">
      <c r="D123">
        <v>118</v>
      </c>
      <c r="E123" s="25">
        <f t="shared" si="38"/>
        <v>3.5310734463276832E-3</v>
      </c>
      <c r="F123" s="26">
        <f t="shared" si="33"/>
        <v>1.059322033898305E-2</v>
      </c>
      <c r="G123" s="26">
        <f t="shared" si="34"/>
        <v>0.98940677966101698</v>
      </c>
      <c r="H123" s="26">
        <f t="shared" si="35"/>
        <v>7.0621468926553683E-4</v>
      </c>
      <c r="I123" s="26">
        <f t="shared" si="36"/>
        <v>7.0621468926553683E-4</v>
      </c>
      <c r="J123" s="22">
        <f t="shared" si="37"/>
        <v>0</v>
      </c>
      <c r="K123" s="18">
        <f t="shared" si="39"/>
        <v>0.35310734463276833</v>
      </c>
      <c r="L123" s="18">
        <f t="shared" si="40"/>
        <v>0.63559322033898302</v>
      </c>
      <c r="M123" s="19">
        <f t="shared" si="41"/>
        <v>2.5724576271186441</v>
      </c>
      <c r="N123" s="19">
        <f t="shared" si="42"/>
        <v>0.17655367231638422</v>
      </c>
      <c r="O123" s="19">
        <f t="shared" si="43"/>
        <v>1.4124293785310736E-2</v>
      </c>
      <c r="P123" s="19">
        <f t="shared" si="44"/>
        <v>0</v>
      </c>
      <c r="Q123" s="14">
        <f t="shared" si="45"/>
        <v>3.75183615819209</v>
      </c>
      <c r="R123" s="17">
        <f t="shared" si="46"/>
        <v>399.80423897903103</v>
      </c>
      <c r="S123" s="17">
        <f t="shared" si="47"/>
        <v>4878.9669841508867</v>
      </c>
      <c r="U123">
        <v>170.98145285935084</v>
      </c>
    </row>
    <row r="124" spans="4:21" x14ac:dyDescent="0.2">
      <c r="D124" s="3">
        <v>119</v>
      </c>
      <c r="E124" s="25">
        <f t="shared" si="38"/>
        <v>3.5014005602240893E-3</v>
      </c>
      <c r="F124" s="26">
        <f t="shared" si="33"/>
        <v>1.050420168067227E-2</v>
      </c>
      <c r="G124" s="26">
        <f t="shared" si="34"/>
        <v>0.98949579831932777</v>
      </c>
      <c r="H124" s="26">
        <f t="shared" si="35"/>
        <v>7.0028011204481804E-4</v>
      </c>
      <c r="I124" s="26">
        <f t="shared" si="36"/>
        <v>7.0028011204481804E-4</v>
      </c>
      <c r="J124" s="22">
        <f t="shared" si="37"/>
        <v>0</v>
      </c>
      <c r="K124" s="18">
        <f t="shared" si="39"/>
        <v>0.35014005602240894</v>
      </c>
      <c r="L124" s="18">
        <f t="shared" si="40"/>
        <v>0.63025210084033623</v>
      </c>
      <c r="M124" s="19">
        <f t="shared" si="41"/>
        <v>2.5726890756302523</v>
      </c>
      <c r="N124" s="19">
        <f t="shared" si="42"/>
        <v>0.1750700280112045</v>
      </c>
      <c r="O124" s="19">
        <f t="shared" si="43"/>
        <v>1.4005602240896361E-2</v>
      </c>
      <c r="P124" s="19">
        <f t="shared" si="44"/>
        <v>0</v>
      </c>
      <c r="Q124" s="14">
        <f t="shared" si="45"/>
        <v>3.7421568627450981</v>
      </c>
      <c r="R124" s="17">
        <f t="shared" si="46"/>
        <v>400.83835472884465</v>
      </c>
      <c r="S124" s="17">
        <f t="shared" si="47"/>
        <v>4850.4809311725739</v>
      </c>
      <c r="U124">
        <v>171.14093959731542</v>
      </c>
    </row>
    <row r="125" spans="4:21" x14ac:dyDescent="0.2">
      <c r="D125">
        <v>120</v>
      </c>
      <c r="E125" s="25">
        <f t="shared" si="38"/>
        <v>3.472222222222222E-3</v>
      </c>
      <c r="F125" s="26">
        <f t="shared" si="33"/>
        <v>1.0416666666666666E-2</v>
      </c>
      <c r="G125" s="26">
        <f t="shared" si="34"/>
        <v>0.98958333333333337</v>
      </c>
      <c r="H125" s="26">
        <f t="shared" si="35"/>
        <v>6.9444444444444447E-4</v>
      </c>
      <c r="I125" s="26">
        <f t="shared" si="36"/>
        <v>6.9444444444444447E-4</v>
      </c>
      <c r="J125" s="22">
        <f t="shared" si="37"/>
        <v>0</v>
      </c>
      <c r="K125" s="18">
        <f t="shared" si="39"/>
        <v>0.34722222222222221</v>
      </c>
      <c r="L125" s="18">
        <f t="shared" si="40"/>
        <v>0.625</v>
      </c>
      <c r="M125" s="19">
        <f t="shared" si="41"/>
        <v>2.572916666666667</v>
      </c>
      <c r="N125" s="19">
        <f t="shared" si="42"/>
        <v>0.1736111111111111</v>
      </c>
      <c r="O125" s="19">
        <f t="shared" si="43"/>
        <v>1.388888888888889E-2</v>
      </c>
      <c r="P125" s="19">
        <f t="shared" si="44"/>
        <v>0</v>
      </c>
      <c r="Q125" s="14">
        <f t="shared" si="45"/>
        <v>3.7326388888888893</v>
      </c>
      <c r="R125" s="17">
        <f t="shared" si="46"/>
        <v>401.86046511627904</v>
      </c>
      <c r="S125" s="17">
        <f t="shared" si="47"/>
        <v>4822.3255813953483</v>
      </c>
      <c r="U125">
        <v>171.29805862200226</v>
      </c>
    </row>
  </sheetData>
  <mergeCells count="3">
    <mergeCell ref="R5:S5"/>
    <mergeCell ref="E5:J5"/>
    <mergeCell ref="K5:P5"/>
  </mergeCells>
  <pageMargins left="0.75" right="0.75" top="1" bottom="1" header="0.5" footer="0.5"/>
  <headerFooter alignWithMargins="0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I31"/>
  <sheetViews>
    <sheetView workbookViewId="0">
      <selection activeCell="A3" sqref="A3"/>
    </sheetView>
  </sheetViews>
  <sheetFormatPr defaultRowHeight="12.75" x14ac:dyDescent="0.2"/>
  <cols>
    <col min="3" max="3" width="17.7109375" bestFit="1" customWidth="1"/>
    <col min="4" max="4" width="10.85546875" customWidth="1"/>
    <col min="5" max="5" width="12.7109375" bestFit="1" customWidth="1"/>
    <col min="7" max="7" width="11" bestFit="1" customWidth="1"/>
    <col min="8" max="8" width="12.7109375" style="6" bestFit="1" customWidth="1"/>
  </cols>
  <sheetData>
    <row r="4" spans="3:6" x14ac:dyDescent="0.2">
      <c r="C4" t="s">
        <v>1</v>
      </c>
      <c r="D4" t="s">
        <v>2</v>
      </c>
      <c r="E4" t="s">
        <v>3</v>
      </c>
    </row>
    <row r="5" spans="3:6" x14ac:dyDescent="0.2">
      <c r="C5">
        <v>5</v>
      </c>
      <c r="D5">
        <f>0.16+48*C5</f>
        <v>240.16</v>
      </c>
      <c r="E5">
        <f>D5*10000</f>
        <v>2401600</v>
      </c>
    </row>
    <row r="9" spans="3:6" x14ac:dyDescent="0.2">
      <c r="C9" s="3" t="s">
        <v>25</v>
      </c>
    </row>
    <row r="10" spans="3:6" x14ac:dyDescent="0.2">
      <c r="D10" s="3" t="s">
        <v>12</v>
      </c>
      <c r="E10" s="3"/>
    </row>
    <row r="11" spans="3:6" x14ac:dyDescent="0.2">
      <c r="C11" s="3" t="s">
        <v>13</v>
      </c>
      <c r="D11">
        <v>12000</v>
      </c>
      <c r="E11" s="3"/>
    </row>
    <row r="12" spans="3:6" x14ac:dyDescent="0.2">
      <c r="C12" s="3" t="s">
        <v>14</v>
      </c>
      <c r="D12">
        <v>1.5</v>
      </c>
      <c r="E12" s="3"/>
    </row>
    <row r="13" spans="3:6" x14ac:dyDescent="0.2">
      <c r="C13" s="3" t="s">
        <v>15</v>
      </c>
      <c r="D13">
        <v>4</v>
      </c>
    </row>
    <row r="14" spans="3:6" x14ac:dyDescent="0.2">
      <c r="C14" s="3" t="s">
        <v>9</v>
      </c>
      <c r="D14">
        <f>D12*D13</f>
        <v>6</v>
      </c>
      <c r="F14" s="1"/>
    </row>
    <row r="15" spans="3:6" x14ac:dyDescent="0.2">
      <c r="C15" s="3" t="s">
        <v>16</v>
      </c>
      <c r="D15">
        <v>1</v>
      </c>
    </row>
    <row r="16" spans="3:6" x14ac:dyDescent="0.2">
      <c r="C16" s="3" t="s">
        <v>17</v>
      </c>
      <c r="D16">
        <f>D11*D15</f>
        <v>12000</v>
      </c>
    </row>
    <row r="20" spans="1:9" x14ac:dyDescent="0.2">
      <c r="B20" s="4" t="s">
        <v>8</v>
      </c>
      <c r="C20" s="2" t="s">
        <v>4</v>
      </c>
      <c r="D20" s="2" t="s">
        <v>5</v>
      </c>
      <c r="E20" s="4" t="s">
        <v>10</v>
      </c>
      <c r="F20" s="2" t="s">
        <v>6</v>
      </c>
      <c r="G20" s="8" t="s">
        <v>11</v>
      </c>
      <c r="H20" s="9" t="s">
        <v>18</v>
      </c>
      <c r="I20" s="12" t="s">
        <v>24</v>
      </c>
    </row>
    <row r="21" spans="1:9" x14ac:dyDescent="0.2">
      <c r="A21" s="3"/>
      <c r="C21" s="3" t="s">
        <v>22</v>
      </c>
      <c r="D21" s="11">
        <v>1.2</v>
      </c>
      <c r="E21" s="5">
        <v>0</v>
      </c>
      <c r="F21" s="1">
        <f>E21*D21</f>
        <v>0</v>
      </c>
    </row>
    <row r="22" spans="1:9" x14ac:dyDescent="0.2">
      <c r="C22" s="3" t="s">
        <v>23</v>
      </c>
      <c r="D22" s="3">
        <v>70</v>
      </c>
      <c r="E22" s="5">
        <v>1</v>
      </c>
      <c r="F22" s="1">
        <f>E22*D22</f>
        <v>70</v>
      </c>
    </row>
    <row r="23" spans="1:9" x14ac:dyDescent="0.2">
      <c r="B23" t="s">
        <v>7</v>
      </c>
      <c r="C23" t="s">
        <v>0</v>
      </c>
      <c r="D23">
        <v>250</v>
      </c>
      <c r="E23" s="5">
        <v>0</v>
      </c>
      <c r="F23" s="1">
        <f>E23*D23</f>
        <v>0</v>
      </c>
    </row>
    <row r="24" spans="1:9" x14ac:dyDescent="0.2">
      <c r="B24" s="10" t="s">
        <v>21</v>
      </c>
      <c r="C24" s="3" t="s">
        <v>19</v>
      </c>
      <c r="D24">
        <v>100</v>
      </c>
      <c r="E24" s="5">
        <v>0</v>
      </c>
      <c r="F24" s="1">
        <f>E24*D24</f>
        <v>0</v>
      </c>
    </row>
    <row r="25" spans="1:9" x14ac:dyDescent="0.2">
      <c r="C25" s="3" t="s">
        <v>26</v>
      </c>
      <c r="D25">
        <v>2000</v>
      </c>
      <c r="E25" s="13">
        <v>0</v>
      </c>
      <c r="F25" s="1">
        <f>E25*D25</f>
        <v>0</v>
      </c>
    </row>
    <row r="26" spans="1:9" x14ac:dyDescent="0.2">
      <c r="C26" s="7" t="s">
        <v>20</v>
      </c>
      <c r="G26" s="1">
        <f>SUM(F21:F25)</f>
        <v>70</v>
      </c>
      <c r="H26" s="6">
        <f>D16/G26/24</f>
        <v>7.1428571428571423</v>
      </c>
      <c r="I26">
        <f>H26*24</f>
        <v>171.42857142857142</v>
      </c>
    </row>
    <row r="29" spans="1:9" x14ac:dyDescent="0.2">
      <c r="F29" s="6"/>
      <c r="G29" s="3"/>
    </row>
    <row r="30" spans="1:9" x14ac:dyDescent="0.2">
      <c r="F30" s="6"/>
      <c r="G30" s="3"/>
    </row>
    <row r="31" spans="1:9" x14ac:dyDescent="0.2">
      <c r="F31" s="6"/>
      <c r="G31" s="3"/>
    </row>
  </sheetData>
  <pageMargins left="0.75" right="0.75" top="1" bottom="1" header="0.5" footer="0.5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1" sqref="A11"/>
    </sheetView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7" sqref="I27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SeaFET</vt:lpstr>
      <vt:lpstr>SeapHOx</vt:lpstr>
      <vt:lpstr>underway durafet</vt:lpstr>
      <vt:lpstr>FigForManual</vt:lpstr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Yui</cp:lastModifiedBy>
  <dcterms:created xsi:type="dcterms:W3CDTF">2008-10-20T21:05:57Z</dcterms:created>
  <dcterms:modified xsi:type="dcterms:W3CDTF">2017-05-04T01:42:37Z</dcterms:modified>
</cp:coreProperties>
</file>